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75" activeTab="0"/>
  </bookViews>
  <sheets>
    <sheet name="Verbier" sheetId="1" r:id="rId1"/>
    <sheet name="Hérémence" sheetId="2" r:id="rId2"/>
    <sheet name="baseheremence" sheetId="3" state="veryHidden" r:id="rId3"/>
    <sheet name="baseverbier" sheetId="4" state="veryHidden" r:id="rId4"/>
  </sheets>
  <definedNames>
    <definedName name="_xlnm.Print_Area" localSheetId="1">'Hérémence'!$A$9:$G$19</definedName>
    <definedName name="_xlnm.Print_Area" localSheetId="0">'Verbier'!$A$9:$G$24</definedName>
  </definedNames>
  <calcPr fullCalcOnLoad="1"/>
</workbook>
</file>

<file path=xl/sharedStrings.xml><?xml version="1.0" encoding="utf-8"?>
<sst xmlns="http://schemas.openxmlformats.org/spreadsheetml/2006/main" count="90" uniqueCount="32">
  <si>
    <t>départ GRC</t>
  </si>
  <si>
    <t>Modifier seulement les champs en bleus</t>
  </si>
  <si>
    <t>durée estimée</t>
  </si>
  <si>
    <t>ratio</t>
  </si>
  <si>
    <t>Temps réel GRC</t>
  </si>
  <si>
    <t>Ravitaillement</t>
  </si>
  <si>
    <t>Temps</t>
  </si>
  <si>
    <t>Dist.</t>
  </si>
  <si>
    <t>heure</t>
  </si>
  <si>
    <t>Tour</t>
  </si>
  <si>
    <t>Montée</t>
  </si>
  <si>
    <t>Altitude</t>
  </si>
  <si>
    <t>Croix de Cœur</t>
  </si>
  <si>
    <t>La Tzoumaz</t>
  </si>
  <si>
    <t>Nendaz</t>
  </si>
  <si>
    <t>Veysonnaz</t>
  </si>
  <si>
    <t>Les Collons</t>
  </si>
  <si>
    <t>Heremence</t>
  </si>
  <si>
    <t>???</t>
  </si>
  <si>
    <t>Mandelon</t>
  </si>
  <si>
    <t>Evolene</t>
  </si>
  <si>
    <t>Eison</t>
  </si>
  <si>
    <t>La Vieille</t>
  </si>
  <si>
    <t>Pas de Lona</t>
  </si>
  <si>
    <t>Basset de Lona</t>
  </si>
  <si>
    <t>Grimentz</t>
  </si>
  <si>
    <t>Ravitail.</t>
  </si>
  <si>
    <t>Dist</t>
  </si>
  <si>
    <t>Basset Lona</t>
  </si>
  <si>
    <t>Temps réel GR</t>
  </si>
  <si>
    <r>
      <t xml:space="preserve">Ce petit programme simule les temps de passages du </t>
    </r>
    <r>
      <rPr>
        <b/>
        <sz val="10"/>
        <rFont val="Arial"/>
        <family val="2"/>
      </rPr>
      <t xml:space="preserve">Grand Raid Cristal Verbier-Grimentz (121 km)
</t>
    </r>
    <r>
      <rPr>
        <sz val="10"/>
        <rFont val="Arial"/>
        <family val="2"/>
      </rPr>
      <t>Modèle par beau temps et terrain sec</t>
    </r>
  </si>
  <si>
    <r>
      <t xml:space="preserve">Ce petit programme simule les temps de passages du </t>
    </r>
    <r>
      <rPr>
        <b/>
        <sz val="10"/>
        <rFont val="Arial"/>
        <family val="2"/>
      </rPr>
      <t xml:space="preserve">Grand Raid Hérémence-Grimentz (72 km)
</t>
    </r>
    <r>
      <rPr>
        <sz val="10"/>
        <rFont val="Arial"/>
        <family val="2"/>
      </rPr>
      <t>Modèle par beau temps et terrain sec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</si>
</sst>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h:mm"/>
    <numFmt numFmtId="174" formatCode="&quot;Vrai&quot;;&quot;Vrai&quot;;&quot;Faux&quot;"/>
    <numFmt numFmtId="175" formatCode="&quot;Actif&quot;;&quot;Actif&quot;;&quot;Inactif&quot;"/>
    <numFmt numFmtId="176" formatCode="[$-F400]h:mm:ss\ AM/PM"/>
    <numFmt numFmtId="177" formatCode="0.0"/>
    <numFmt numFmtId="178" formatCode="[$-40C]dddd\ d\ mmmm\ yyyy"/>
    <numFmt numFmtId="179" formatCode="hh:mm:ss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1" applyNumberFormat="0" applyAlignment="0" applyProtection="0"/>
    <xf numFmtId="0" fontId="17" fillId="16" borderId="2" applyNumberFormat="0" applyAlignment="0" applyProtection="0"/>
    <xf numFmtId="0" fontId="1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5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18" borderId="0" xfId="0" applyFill="1" applyAlignment="1">
      <alignment/>
    </xf>
    <xf numFmtId="0" fontId="0" fillId="17" borderId="0" xfId="0" applyFill="1" applyAlignment="1">
      <alignment/>
    </xf>
    <xf numFmtId="0" fontId="0" fillId="14" borderId="0" xfId="0" applyFill="1" applyAlignment="1">
      <alignment/>
    </xf>
    <xf numFmtId="0" fontId="0" fillId="6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18" borderId="13" xfId="0" applyFill="1" applyBorder="1" applyAlignment="1">
      <alignment/>
    </xf>
    <xf numFmtId="0" fontId="0" fillId="17" borderId="13" xfId="0" applyFill="1" applyBorder="1" applyAlignment="1">
      <alignment/>
    </xf>
    <xf numFmtId="0" fontId="0" fillId="14" borderId="13" xfId="0" applyFill="1" applyBorder="1" applyAlignment="1">
      <alignment/>
    </xf>
    <xf numFmtId="0" fontId="0" fillId="6" borderId="13" xfId="0" applyFill="1" applyBorder="1" applyAlignment="1">
      <alignment/>
    </xf>
    <xf numFmtId="0" fontId="0" fillId="14" borderId="14" xfId="0" applyFill="1" applyBorder="1" applyAlignment="1">
      <alignment/>
    </xf>
    <xf numFmtId="172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173" fontId="0" fillId="18" borderId="15" xfId="0" applyNumberFormat="1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173" fontId="0" fillId="18" borderId="15" xfId="0" applyNumberFormat="1" applyFont="1" applyFill="1" applyBorder="1" applyAlignment="1">
      <alignment horizontal="center"/>
    </xf>
    <xf numFmtId="46" fontId="0" fillId="18" borderId="15" xfId="0" applyNumberFormat="1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173" fontId="0" fillId="17" borderId="15" xfId="0" applyNumberForma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173" fontId="0" fillId="17" borderId="15" xfId="0" applyNumberFormat="1" applyFont="1" applyFill="1" applyBorder="1" applyAlignment="1">
      <alignment horizontal="center"/>
    </xf>
    <xf numFmtId="46" fontId="0" fillId="17" borderId="15" xfId="0" applyNumberFormat="1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173" fontId="0" fillId="14" borderId="15" xfId="0" applyNumberFormat="1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173" fontId="0" fillId="14" borderId="15" xfId="0" applyNumberFormat="1" applyFont="1" applyFill="1" applyBorder="1" applyAlignment="1">
      <alignment horizontal="center"/>
    </xf>
    <xf numFmtId="46" fontId="0" fillId="14" borderId="15" xfId="0" applyNumberForma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173" fontId="0" fillId="6" borderId="15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73" fontId="0" fillId="6" borderId="15" xfId="0" applyNumberFormat="1" applyFont="1" applyFill="1" applyBorder="1" applyAlignment="1">
      <alignment horizontal="center"/>
    </xf>
    <xf numFmtId="46" fontId="0" fillId="6" borderId="15" xfId="0" applyNumberForma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73" fontId="0" fillId="14" borderId="17" xfId="0" applyNumberFormat="1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173" fontId="0" fillId="14" borderId="17" xfId="0" applyNumberFormat="1" applyFont="1" applyFill="1" applyBorder="1" applyAlignment="1">
      <alignment horizontal="center"/>
    </xf>
    <xf numFmtId="46" fontId="0" fillId="14" borderId="17" xfId="0" applyNumberForma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3" fillId="0" borderId="0" xfId="0" applyNumberFormat="1" applyFont="1" applyAlignment="1" applyProtection="1">
      <alignment/>
      <protection locked="0"/>
    </xf>
    <xf numFmtId="173" fontId="4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0" fillId="17" borderId="15" xfId="0" applyNumberFormat="1" applyFill="1" applyBorder="1" applyAlignment="1">
      <alignment horizontal="center"/>
    </xf>
    <xf numFmtId="176" fontId="0" fillId="14" borderId="15" xfId="0" applyNumberFormat="1" applyFill="1" applyBorder="1" applyAlignment="1">
      <alignment horizontal="center"/>
    </xf>
    <xf numFmtId="176" fontId="0" fillId="6" borderId="15" xfId="0" applyNumberFormat="1" applyFill="1" applyBorder="1" applyAlignment="1">
      <alignment horizontal="center"/>
    </xf>
    <xf numFmtId="176" fontId="0" fillId="18" borderId="15" xfId="0" applyNumberFormat="1" applyFill="1" applyBorder="1" applyAlignment="1">
      <alignment horizontal="center"/>
    </xf>
    <xf numFmtId="176" fontId="0" fillId="14" borderId="17" xfId="0" applyNumberFormat="1" applyFill="1" applyBorder="1" applyAlignment="1">
      <alignment horizontal="center"/>
    </xf>
    <xf numFmtId="10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71575" cy="1038225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U53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17.421875" style="0" customWidth="1"/>
    <col min="2" max="2" width="7.00390625" style="0" customWidth="1"/>
    <col min="3" max="3" width="6.00390625" style="0" customWidth="1"/>
    <col min="4" max="4" width="7.28125" style="0" customWidth="1"/>
    <col min="5" max="5" width="9.7109375" style="0" customWidth="1"/>
    <col min="6" max="6" width="7.7109375" style="0" customWidth="1"/>
    <col min="7" max="7" width="8.00390625" style="0" customWidth="1"/>
  </cols>
  <sheetData>
    <row r="1" spans="1:10" ht="78.75" customHeight="1">
      <c r="A1" s="58"/>
      <c r="B1" s="59" t="s">
        <v>30</v>
      </c>
      <c r="C1" s="59"/>
      <c r="D1" s="59"/>
      <c r="E1" s="59"/>
      <c r="F1" s="59"/>
      <c r="G1" s="59"/>
      <c r="H1" s="59"/>
      <c r="I1" s="59"/>
      <c r="J1" s="59"/>
    </row>
    <row r="3" spans="1:5" ht="12.75">
      <c r="A3" t="s">
        <v>0</v>
      </c>
      <c r="B3" s="49">
        <v>0.2708333333333333</v>
      </c>
      <c r="D3" s="21" t="s">
        <v>1</v>
      </c>
      <c r="E3" s="3"/>
    </row>
    <row r="4" spans="1:5" ht="12.75">
      <c r="A4" t="s">
        <v>2</v>
      </c>
      <c r="B4" s="49">
        <v>0.3333333333333333</v>
      </c>
      <c r="E4" s="20"/>
    </row>
    <row r="5" spans="1:7" ht="13.5" hidden="1" thickBot="1">
      <c r="A5" s="2" t="s">
        <v>3</v>
      </c>
      <c r="B5" s="6">
        <f>1-B4/baseverbier!B16</f>
        <v>0.14981549815498152</v>
      </c>
      <c r="C5" s="2"/>
      <c r="E5" s="2"/>
      <c r="F5" s="2"/>
      <c r="G5" s="2"/>
    </row>
    <row r="6" spans="1:7" ht="12.75">
      <c r="A6" s="2"/>
      <c r="B6" s="6"/>
      <c r="C6" s="2"/>
      <c r="E6" s="2"/>
      <c r="F6" s="2"/>
      <c r="G6" s="2"/>
    </row>
    <row r="7" spans="1:7" ht="18">
      <c r="A7" s="47" t="s">
        <v>4</v>
      </c>
      <c r="D7" s="50">
        <f>B24</f>
        <v>0.34029524566078995</v>
      </c>
      <c r="E7" s="50"/>
      <c r="F7" s="48"/>
      <c r="G7" s="2"/>
    </row>
    <row r="8" spans="1:7" ht="13.5" thickBot="1">
      <c r="A8" s="2"/>
      <c r="B8" s="6"/>
      <c r="C8" s="2"/>
      <c r="E8" s="2"/>
      <c r="F8" s="2"/>
      <c r="G8" s="2"/>
    </row>
    <row r="9" spans="1:73" s="2" customFormat="1" ht="12.75">
      <c r="A9" s="11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3" t="s">
        <v>11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7" customFormat="1" ht="12.75">
      <c r="A10" s="14" t="s">
        <v>12</v>
      </c>
      <c r="B10" s="22">
        <f>E10</f>
        <v>0.024305043050430505</v>
      </c>
      <c r="C10" s="23">
        <v>7.2</v>
      </c>
      <c r="D10" s="24">
        <f aca="true" t="shared" si="0" ref="D10:D24">$B$3+B10</f>
        <v>0.29513837638376383</v>
      </c>
      <c r="E10" s="25">
        <f>baseverbier!C2*(1-$B$5)</f>
        <v>0.024305043050430505</v>
      </c>
      <c r="F10" s="23">
        <v>650</v>
      </c>
      <c r="G10" s="26">
        <v>2156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8" customFormat="1" ht="12.75">
      <c r="A11" s="15" t="s">
        <v>13</v>
      </c>
      <c r="B11" s="27">
        <f>SUM(E10:E11)</f>
        <v>0.03234902453191199</v>
      </c>
      <c r="C11" s="28">
        <v>14.7</v>
      </c>
      <c r="D11" s="29">
        <f t="shared" si="0"/>
        <v>0.3031823578652453</v>
      </c>
      <c r="E11" s="30">
        <f>baseverbier!C3</f>
        <v>0.008043981481481482</v>
      </c>
      <c r="F11" s="28">
        <v>0</v>
      </c>
      <c r="G11" s="31">
        <v>1623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9" customFormat="1" ht="12.75">
      <c r="A12" s="16" t="s">
        <v>14</v>
      </c>
      <c r="B12" s="32">
        <f>SUM(E10:E12)</f>
        <v>0.05576845872625393</v>
      </c>
      <c r="C12" s="33">
        <v>28.3</v>
      </c>
      <c r="D12" s="34">
        <f t="shared" si="0"/>
        <v>0.3266017920595872</v>
      </c>
      <c r="E12" s="35">
        <f>baseverbier!C4*(1-$B$5)</f>
        <v>0.02341943419434194</v>
      </c>
      <c r="F12" s="33">
        <v>345</v>
      </c>
      <c r="G12" s="36">
        <v>1533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s="10" customFormat="1" ht="12.75">
      <c r="A13" s="17" t="s">
        <v>15</v>
      </c>
      <c r="B13" s="37">
        <f>SUM(E10:E13)</f>
        <v>0.0780070811124778</v>
      </c>
      <c r="C13" s="38">
        <v>37.6</v>
      </c>
      <c r="D13" s="39">
        <f t="shared" si="0"/>
        <v>0.3488404144458111</v>
      </c>
      <c r="E13" s="40">
        <f>baseverbier!C5*(1-$B$5)</f>
        <v>0.02223862238622386</v>
      </c>
      <c r="F13" s="38">
        <v>340</v>
      </c>
      <c r="G13" s="41">
        <v>1460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s="7" customFormat="1" ht="12.75">
      <c r="A14" s="14" t="s">
        <v>16</v>
      </c>
      <c r="B14" s="22">
        <f>SUM(E10:E14)</f>
        <v>0.1050181512231789</v>
      </c>
      <c r="C14" s="23">
        <v>46.8</v>
      </c>
      <c r="D14" s="24">
        <f t="shared" si="0"/>
        <v>0.3758514845565122</v>
      </c>
      <c r="E14" s="25">
        <f>baseverbier!C6*(1-$B$5)</f>
        <v>0.027011070110701106</v>
      </c>
      <c r="F14" s="23">
        <v>445</v>
      </c>
      <c r="G14" s="26">
        <v>1753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73" s="8" customFormat="1" ht="12.75">
      <c r="A15" s="15" t="s">
        <v>17</v>
      </c>
      <c r="B15" s="27">
        <f>SUM(E10:E15)</f>
        <v>0.11728666974169741</v>
      </c>
      <c r="C15" s="28">
        <v>53.7</v>
      </c>
      <c r="D15" s="29">
        <f t="shared" si="0"/>
        <v>0.3881200030750307</v>
      </c>
      <c r="E15" s="30">
        <f>baseverbier!C7</f>
        <v>0.012268518518518519</v>
      </c>
      <c r="F15" s="28">
        <v>30</v>
      </c>
      <c r="G15" s="31">
        <v>1229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1:73" s="9" customFormat="1" ht="12.75">
      <c r="A16" s="16" t="s">
        <v>18</v>
      </c>
      <c r="B16" s="32">
        <f>SUM(E10:E16)</f>
        <v>0.13755727244772448</v>
      </c>
      <c r="C16" s="33">
        <v>62.3</v>
      </c>
      <c r="D16" s="34">
        <f t="shared" si="0"/>
        <v>0.4083906057810578</v>
      </c>
      <c r="E16" s="35">
        <f>baseverbier!C8*(1-$B$5)</f>
        <v>0.020270602706027065</v>
      </c>
      <c r="F16" s="33">
        <v>315</v>
      </c>
      <c r="G16" s="36">
        <v>1501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s="10" customFormat="1" ht="12.75">
      <c r="A17" s="17" t="s">
        <v>19</v>
      </c>
      <c r="B17" s="37">
        <f>SUM(E10:E17)</f>
        <v>0.166782364698647</v>
      </c>
      <c r="C17" s="38">
        <v>70.4</v>
      </c>
      <c r="D17" s="39">
        <f t="shared" si="0"/>
        <v>0.4376156980319803</v>
      </c>
      <c r="E17" s="40">
        <f>baseverbier!C9*(1-$B$5)</f>
        <v>0.029225092250922513</v>
      </c>
      <c r="F17" s="38">
        <v>530</v>
      </c>
      <c r="G17" s="41">
        <v>2018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s="7" customFormat="1" ht="12.75">
      <c r="A18" s="14" t="s">
        <v>20</v>
      </c>
      <c r="B18" s="22">
        <f>SUM(E10:E18)</f>
        <v>0.20299392681426814</v>
      </c>
      <c r="C18" s="23">
        <v>87.2</v>
      </c>
      <c r="D18" s="24">
        <f t="shared" si="0"/>
        <v>0.47382726014760146</v>
      </c>
      <c r="E18" s="25">
        <f>baseverbier!C10*(1-$B$5)</f>
        <v>0.036211562115621154</v>
      </c>
      <c r="F18" s="23">
        <v>265</v>
      </c>
      <c r="G18" s="26">
        <v>1348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s="8" customFormat="1" ht="12.75">
      <c r="A19" s="15" t="s">
        <v>18</v>
      </c>
      <c r="B19" s="27">
        <f>SUM(E10:E19)</f>
        <v>0.222772524600246</v>
      </c>
      <c r="C19" s="28">
        <v>92.2</v>
      </c>
      <c r="D19" s="29">
        <f t="shared" si="0"/>
        <v>0.4936058579335793</v>
      </c>
      <c r="E19" s="30">
        <f>baseverbier!C11*(1-$B$5)</f>
        <v>0.01977859778597786</v>
      </c>
      <c r="F19" s="28">
        <v>365</v>
      </c>
      <c r="G19" s="31">
        <v>1713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s="9" customFormat="1" ht="12.75">
      <c r="A20" s="16" t="s">
        <v>21</v>
      </c>
      <c r="B20" s="32">
        <f>SUM(E10:E20)</f>
        <v>0.23472824415744156</v>
      </c>
      <c r="C20" s="33">
        <v>96.7</v>
      </c>
      <c r="D20" s="34">
        <f t="shared" si="0"/>
        <v>0.5055615774907749</v>
      </c>
      <c r="E20" s="35">
        <f>baseverbier!C12*(1-$B$5)</f>
        <v>0.011955719557195573</v>
      </c>
      <c r="F20" s="33">
        <v>115</v>
      </c>
      <c r="G20" s="36">
        <v>1610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s="10" customFormat="1" ht="12.75">
      <c r="A21" s="17" t="s">
        <v>22</v>
      </c>
      <c r="B21" s="37">
        <f>SUM(E10:E21)</f>
        <v>0.2730554274292743</v>
      </c>
      <c r="C21" s="38">
        <v>105.6</v>
      </c>
      <c r="D21" s="39">
        <f t="shared" si="0"/>
        <v>0.5438887607626076</v>
      </c>
      <c r="E21" s="40">
        <f>baseverbier!C13*(1-$B$5)</f>
        <v>0.03832718327183272</v>
      </c>
      <c r="F21" s="38">
        <v>675</v>
      </c>
      <c r="G21" s="41">
        <v>2300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s="7" customFormat="1" ht="12.75">
      <c r="A22" s="14" t="s">
        <v>23</v>
      </c>
      <c r="B22" s="22">
        <f>SUM(E10:E22)</f>
        <v>0.30139491082410824</v>
      </c>
      <c r="C22" s="23">
        <v>107.9</v>
      </c>
      <c r="D22" s="24">
        <f t="shared" si="0"/>
        <v>0.5722282441574416</v>
      </c>
      <c r="E22" s="25">
        <f>baseverbier!C14*(1-$B$5)</f>
        <v>0.02833948339483395</v>
      </c>
      <c r="F22" s="23">
        <v>450</v>
      </c>
      <c r="G22" s="26">
        <v>2750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s="8" customFormat="1" ht="12.75">
      <c r="A23" s="15" t="s">
        <v>24</v>
      </c>
      <c r="B23" s="27">
        <f>SUM(E10:E23)</f>
        <v>0.31413783825338254</v>
      </c>
      <c r="C23" s="28">
        <v>111.3</v>
      </c>
      <c r="D23" s="29">
        <f t="shared" si="0"/>
        <v>0.5849711715867159</v>
      </c>
      <c r="E23" s="30">
        <f>baseverbier!C15*(1-$B$5)</f>
        <v>0.012742927429274293</v>
      </c>
      <c r="F23" s="28">
        <v>155</v>
      </c>
      <c r="G23" s="31">
        <v>2750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pans="1:73" s="9" customFormat="1" ht="13.5" thickBot="1">
      <c r="A24" s="18" t="s">
        <v>25</v>
      </c>
      <c r="B24" s="42">
        <f>SUM(E10:E24)</f>
        <v>0.34029524566078995</v>
      </c>
      <c r="C24" s="43">
        <v>127.5</v>
      </c>
      <c r="D24" s="44">
        <f t="shared" si="0"/>
        <v>0.6111285789941232</v>
      </c>
      <c r="E24" s="45">
        <f>baseverbier!C16</f>
        <v>0.026157407407407407</v>
      </c>
      <c r="F24" s="43">
        <v>20</v>
      </c>
      <c r="G24" s="46">
        <v>1550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ht="12.75">
      <c r="E25" s="3"/>
    </row>
    <row r="26" ht="12.75">
      <c r="E26" s="3"/>
    </row>
    <row r="27" spans="1:10" ht="12.75">
      <c r="A27" s="19"/>
      <c r="B27" s="19"/>
      <c r="C27" s="19"/>
      <c r="D27" s="19"/>
      <c r="E27" s="3"/>
      <c r="F27" s="3"/>
      <c r="I27" s="1"/>
      <c r="J27" s="1"/>
    </row>
    <row r="28" spans="1:10" ht="12.75">
      <c r="A28" s="19"/>
      <c r="B28" s="19"/>
      <c r="C28" s="19"/>
      <c r="D28" s="19"/>
      <c r="E28" s="3"/>
      <c r="F28" s="3"/>
      <c r="I28" s="1"/>
      <c r="J28" s="1"/>
    </row>
    <row r="29" spans="1:10" ht="12.75">
      <c r="A29" s="19"/>
      <c r="B29" s="19"/>
      <c r="C29" s="19"/>
      <c r="D29" s="19"/>
      <c r="E29" s="3"/>
      <c r="F29" s="3"/>
      <c r="I29" s="1"/>
      <c r="J29" s="1"/>
    </row>
    <row r="30" spans="1:10" ht="12.75">
      <c r="A30" s="19"/>
      <c r="B30" s="19"/>
      <c r="C30" s="19"/>
      <c r="D30" s="19"/>
      <c r="E30" s="3"/>
      <c r="F30" s="3"/>
      <c r="I30" s="1"/>
      <c r="J30" s="1"/>
    </row>
    <row r="31" spans="1:10" ht="12.75">
      <c r="A31" s="19"/>
      <c r="B31" s="19"/>
      <c r="C31" s="19"/>
      <c r="D31" s="19"/>
      <c r="E31" s="3"/>
      <c r="F31" s="3"/>
      <c r="I31" s="1"/>
      <c r="J31" s="1"/>
    </row>
    <row r="32" spans="1:9" ht="12.75">
      <c r="A32" s="19"/>
      <c r="B32" s="19"/>
      <c r="C32" s="19"/>
      <c r="D32" s="5"/>
      <c r="F32" s="3"/>
      <c r="H32" s="1"/>
      <c r="I32" s="1"/>
    </row>
    <row r="33" spans="1:9" ht="12.75">
      <c r="A33" s="19"/>
      <c r="B33" s="19"/>
      <c r="C33" s="19"/>
      <c r="D33" s="3"/>
      <c r="F33" s="3"/>
      <c r="H33" s="1"/>
      <c r="I33" s="1"/>
    </row>
    <row r="34" spans="1:9" ht="12.75">
      <c r="A34" s="19"/>
      <c r="B34" s="19"/>
      <c r="C34" s="19"/>
      <c r="D34" s="3"/>
      <c r="F34" s="3"/>
      <c r="H34" s="1"/>
      <c r="I34" s="1"/>
    </row>
    <row r="35" spans="1:9" ht="12.75">
      <c r="A35" s="19"/>
      <c r="B35" s="19"/>
      <c r="C35" s="19"/>
      <c r="D35" s="5"/>
      <c r="F35" s="5"/>
      <c r="H35" s="1"/>
      <c r="I35" s="1"/>
    </row>
    <row r="36" spans="1:9" ht="12.75">
      <c r="A36" s="19"/>
      <c r="B36" s="19"/>
      <c r="C36" s="19"/>
      <c r="D36" s="3"/>
      <c r="F36" s="3"/>
      <c r="H36" s="1"/>
      <c r="I36" s="1"/>
    </row>
    <row r="37" spans="1:9" ht="12.75">
      <c r="A37" s="19"/>
      <c r="B37" s="19"/>
      <c r="C37" s="19"/>
      <c r="D37" s="3"/>
      <c r="F37" s="3"/>
      <c r="H37" s="1"/>
      <c r="I37" s="1"/>
    </row>
    <row r="38" spans="1:9" ht="12.75">
      <c r="A38" s="19"/>
      <c r="B38" s="19"/>
      <c r="C38" s="19"/>
      <c r="D38" s="1"/>
      <c r="F38" s="5"/>
      <c r="H38" s="1"/>
      <c r="I38" s="1"/>
    </row>
    <row r="39" spans="1:9" ht="12.75">
      <c r="A39" s="19"/>
      <c r="B39" s="19"/>
      <c r="C39" s="19"/>
      <c r="D39" s="2"/>
      <c r="E39" s="2"/>
      <c r="F39" s="3"/>
      <c r="G39" s="2"/>
      <c r="H39" s="1"/>
      <c r="I39" s="1"/>
    </row>
    <row r="40" spans="4:6" ht="12.75">
      <c r="D40" s="3"/>
      <c r="F40" s="3"/>
    </row>
    <row r="41" spans="4:6" ht="12.75">
      <c r="D41" s="3"/>
      <c r="F41" s="3"/>
    </row>
    <row r="42" ht="12.75">
      <c r="D42" s="3"/>
    </row>
    <row r="43" ht="12.75">
      <c r="E43" s="3"/>
    </row>
    <row r="44" ht="12.75">
      <c r="E44" s="3"/>
    </row>
    <row r="45" spans="1:5" ht="12.75">
      <c r="A45" s="4"/>
      <c r="E45" s="3"/>
    </row>
    <row r="46" ht="12.75">
      <c r="E46" s="3"/>
    </row>
    <row r="47" spans="2:5" ht="12.75">
      <c r="B47" s="4"/>
      <c r="D47" s="4"/>
      <c r="E47" s="3"/>
    </row>
    <row r="48" spans="1:5" ht="12.75">
      <c r="A48" s="4"/>
      <c r="E48" s="5"/>
    </row>
    <row r="49" ht="12.75">
      <c r="E49" s="3"/>
    </row>
    <row r="50" spans="2:5" ht="12.75">
      <c r="B50" s="4"/>
      <c r="D50" s="4"/>
      <c r="E50" s="3"/>
    </row>
    <row r="51" ht="12.75">
      <c r="E51" s="5"/>
    </row>
    <row r="52" ht="12.75">
      <c r="E52" s="3"/>
    </row>
    <row r="53" ht="12.75">
      <c r="E53" s="3"/>
    </row>
  </sheetData>
  <sheetProtection password="F405" sheet="1" objects="1" scenarios="1" selectLockedCells="1"/>
  <mergeCells count="1">
    <mergeCell ref="B1:J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CJ48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17.421875" style="0" customWidth="1"/>
    <col min="2" max="2" width="7.00390625" style="0" customWidth="1"/>
    <col min="3" max="3" width="6.00390625" style="0" customWidth="1"/>
    <col min="4" max="4" width="7.28125" style="0" customWidth="1"/>
    <col min="5" max="5" width="9.7109375" style="0" customWidth="1"/>
    <col min="6" max="6" width="7.7109375" style="0" customWidth="1"/>
    <col min="7" max="7" width="8.00390625" style="0" customWidth="1"/>
  </cols>
  <sheetData>
    <row r="1" spans="2:10" ht="78.75" customHeight="1">
      <c r="B1" s="59" t="s">
        <v>31</v>
      </c>
      <c r="C1" s="59"/>
      <c r="D1" s="59"/>
      <c r="E1" s="59"/>
      <c r="F1" s="59"/>
      <c r="G1" s="59"/>
      <c r="H1" s="59"/>
      <c r="I1" s="59"/>
      <c r="J1" s="59"/>
    </row>
    <row r="3" spans="1:5" ht="12.75">
      <c r="A3" t="s">
        <v>0</v>
      </c>
      <c r="B3" s="49">
        <v>0.2604166666666667</v>
      </c>
      <c r="D3" s="21" t="s">
        <v>1</v>
      </c>
      <c r="E3" s="3"/>
    </row>
    <row r="4" spans="1:5" ht="12.75">
      <c r="A4" t="s">
        <v>2</v>
      </c>
      <c r="B4" s="49">
        <v>0.20138888888888887</v>
      </c>
      <c r="E4" s="20"/>
    </row>
    <row r="5" spans="1:7" ht="12.75" hidden="1">
      <c r="A5" s="2" t="s">
        <v>3</v>
      </c>
      <c r="B5" s="57">
        <f>1-B4/baseheremence!B11</f>
        <v>0.015280135823429575</v>
      </c>
      <c r="C5" s="2"/>
      <c r="E5" s="2"/>
      <c r="F5" s="2"/>
      <c r="G5" s="2"/>
    </row>
    <row r="6" spans="1:7" ht="12.75">
      <c r="A6" s="2"/>
      <c r="B6" s="6"/>
      <c r="C6" s="2"/>
      <c r="E6" s="2"/>
      <c r="F6" s="2"/>
      <c r="G6" s="2"/>
    </row>
    <row r="7" spans="1:7" ht="18">
      <c r="A7" s="47" t="s">
        <v>29</v>
      </c>
      <c r="D7" s="50">
        <f>B19</f>
        <v>0.20171783625730993</v>
      </c>
      <c r="E7" s="50"/>
      <c r="F7" s="48"/>
      <c r="G7" s="2"/>
    </row>
    <row r="8" spans="1:7" ht="13.5" thickBot="1">
      <c r="A8" s="2"/>
      <c r="B8" s="6"/>
      <c r="C8" s="2"/>
      <c r="E8" s="2"/>
      <c r="F8" s="2"/>
      <c r="G8" s="2"/>
    </row>
    <row r="9" spans="1:88" s="2" customFormat="1" ht="12.75">
      <c r="A9" s="11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3" t="s">
        <v>11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8" customFormat="1" ht="12.75">
      <c r="A10" s="15" t="s">
        <v>17</v>
      </c>
      <c r="B10" s="29">
        <f>SUM(E10:E10)</f>
        <v>0</v>
      </c>
      <c r="C10" s="28">
        <v>0</v>
      </c>
      <c r="D10" s="29">
        <f aca="true" t="shared" si="0" ref="D10:D19">$B$3+B10</f>
        <v>0.2604166666666667</v>
      </c>
      <c r="E10" s="52">
        <f>baseheremence!C2</f>
        <v>0</v>
      </c>
      <c r="F10" s="28">
        <v>30</v>
      </c>
      <c r="G10" s="31">
        <v>1229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9" customFormat="1" ht="12.75">
      <c r="A11" s="16" t="s">
        <v>18</v>
      </c>
      <c r="B11" s="34">
        <f>SUM(E10:E11)</f>
        <v>0.01882820851411683</v>
      </c>
      <c r="C11" s="33">
        <v>8.7</v>
      </c>
      <c r="D11" s="34">
        <f t="shared" si="0"/>
        <v>0.2792448751807835</v>
      </c>
      <c r="E11" s="53">
        <f>baseheremence!C3*(1-$B$5)</f>
        <v>0.01882820851411683</v>
      </c>
      <c r="F11" s="33">
        <v>315</v>
      </c>
      <c r="G11" s="36">
        <v>1501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10" customFormat="1" ht="12.75">
      <c r="A12" s="17" t="s">
        <v>19</v>
      </c>
      <c r="B12" s="39">
        <f>SUM(E10:E12)</f>
        <v>0.044791077155253725</v>
      </c>
      <c r="C12" s="38">
        <v>16.8</v>
      </c>
      <c r="D12" s="39">
        <f t="shared" si="0"/>
        <v>0.3052077438219204</v>
      </c>
      <c r="E12" s="54">
        <f>baseheremence!C4*(1-$B$5)</f>
        <v>0.02596286864113689</v>
      </c>
      <c r="F12" s="38">
        <v>530</v>
      </c>
      <c r="G12" s="41">
        <v>2018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7" customFormat="1" ht="12.75">
      <c r="A13" s="14" t="s">
        <v>20</v>
      </c>
      <c r="B13" s="24">
        <f>SUM(E10:E13)</f>
        <v>0.07638417279758537</v>
      </c>
      <c r="C13" s="23">
        <v>33.5</v>
      </c>
      <c r="D13" s="24">
        <f t="shared" si="0"/>
        <v>0.33680083946425204</v>
      </c>
      <c r="E13" s="55">
        <f>baseheremence!C5*(1-$B$5)</f>
        <v>0.03159309564233165</v>
      </c>
      <c r="F13" s="23">
        <v>265</v>
      </c>
      <c r="G13" s="26">
        <v>1348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8" customFormat="1" ht="12.75">
      <c r="A14" s="15" t="s">
        <v>18</v>
      </c>
      <c r="B14" s="29">
        <f>SUM(E10:E14)</f>
        <v>0.09420942589448532</v>
      </c>
      <c r="C14" s="28">
        <v>38.6</v>
      </c>
      <c r="D14" s="29">
        <f t="shared" si="0"/>
        <v>0.354626092561152</v>
      </c>
      <c r="E14" s="52">
        <f>baseheremence!C6*(1-$B$5)</f>
        <v>0.017825253096899946</v>
      </c>
      <c r="F14" s="28">
        <v>365</v>
      </c>
      <c r="G14" s="31">
        <v>1713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9" customFormat="1" ht="12.75">
      <c r="A15" s="16" t="s">
        <v>21</v>
      </c>
      <c r="B15" s="34">
        <f>SUM(E10:E15)</f>
        <v>0.10396544677104949</v>
      </c>
      <c r="C15" s="33">
        <v>43.1</v>
      </c>
      <c r="D15" s="34">
        <f t="shared" si="0"/>
        <v>0.3643821134377162</v>
      </c>
      <c r="E15" s="53">
        <f>baseheremence!C7*(1-$B$5)</f>
        <v>0.00975602087656417</v>
      </c>
      <c r="F15" s="33">
        <v>115</v>
      </c>
      <c r="G15" s="36">
        <v>1610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10" customFormat="1" ht="12.75">
      <c r="A16" s="17" t="s">
        <v>22</v>
      </c>
      <c r="B16" s="39">
        <f>SUM(E10:E16)</f>
        <v>0.14287555807080424</v>
      </c>
      <c r="C16" s="38">
        <v>52</v>
      </c>
      <c r="D16" s="39">
        <f t="shared" si="0"/>
        <v>0.40329222473747095</v>
      </c>
      <c r="E16" s="54">
        <f>baseheremence!C8*(1-$B$5)</f>
        <v>0.038910111299754746</v>
      </c>
      <c r="F16" s="38">
        <v>675</v>
      </c>
      <c r="G16" s="41">
        <v>2300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7" customFormat="1" ht="12.75">
      <c r="A17" s="14" t="s">
        <v>23</v>
      </c>
      <c r="B17" s="24">
        <f>SUM(E10:E17)</f>
        <v>0.16660457146450353</v>
      </c>
      <c r="C17" s="23">
        <v>54.3</v>
      </c>
      <c r="D17" s="24">
        <f t="shared" si="0"/>
        <v>0.4270212381311702</v>
      </c>
      <c r="E17" s="55">
        <f>baseheremence!C9*(1-$B$5)</f>
        <v>0.023729013393699292</v>
      </c>
      <c r="F17" s="23">
        <v>450</v>
      </c>
      <c r="G17" s="26">
        <v>2750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8" customFormat="1" ht="12.75">
      <c r="A18" s="15" t="s">
        <v>24</v>
      </c>
      <c r="B18" s="29">
        <f>SUM(E10:E18)</f>
        <v>0.18019005847953215</v>
      </c>
      <c r="C18" s="28">
        <v>57.6</v>
      </c>
      <c r="D18" s="29">
        <f t="shared" si="0"/>
        <v>0.4406067251461988</v>
      </c>
      <c r="E18" s="52">
        <f>baseheremence!C10*(1-$B$5)</f>
        <v>0.013585487015028621</v>
      </c>
      <c r="F18" s="28">
        <v>155</v>
      </c>
      <c r="G18" s="31">
        <v>2750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9" customFormat="1" ht="13.5" thickBot="1">
      <c r="A19" s="18" t="s">
        <v>25</v>
      </c>
      <c r="B19" s="44">
        <f>SUM(E10:E19)</f>
        <v>0.20171783625730993</v>
      </c>
      <c r="C19" s="43">
        <v>70.5</v>
      </c>
      <c r="D19" s="44">
        <f t="shared" si="0"/>
        <v>0.4621345029239766</v>
      </c>
      <c r="E19" s="56">
        <f>baseheremence!C11</f>
        <v>0.021527777777777785</v>
      </c>
      <c r="F19" s="43">
        <v>20</v>
      </c>
      <c r="G19" s="46">
        <v>1550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ht="12.75">
      <c r="E20" s="3"/>
    </row>
    <row r="21" ht="12.75">
      <c r="E21" s="3"/>
    </row>
    <row r="22" spans="1:10" ht="12.75">
      <c r="A22" s="19"/>
      <c r="B22" s="19"/>
      <c r="C22" s="19"/>
      <c r="D22" s="19"/>
      <c r="E22" s="3"/>
      <c r="F22" s="3"/>
      <c r="I22" s="1"/>
      <c r="J22" s="1"/>
    </row>
    <row r="23" spans="1:10" ht="12.75">
      <c r="A23" s="19"/>
      <c r="B23" s="19"/>
      <c r="C23" s="19"/>
      <c r="D23" s="19"/>
      <c r="E23" s="3"/>
      <c r="F23" s="3"/>
      <c r="I23" s="1"/>
      <c r="J23" s="1"/>
    </row>
    <row r="24" spans="1:10" ht="12.75">
      <c r="A24" s="19"/>
      <c r="B24" s="19"/>
      <c r="C24" s="19"/>
      <c r="D24" s="19"/>
      <c r="E24" s="3"/>
      <c r="F24" s="3"/>
      <c r="I24" s="1"/>
      <c r="J24" s="1"/>
    </row>
    <row r="25" spans="1:10" ht="12.75">
      <c r="A25" s="19"/>
      <c r="B25" s="19"/>
      <c r="C25" s="19"/>
      <c r="D25" s="19"/>
      <c r="E25" s="3"/>
      <c r="F25" s="3"/>
      <c r="I25" s="1"/>
      <c r="J25" s="1"/>
    </row>
    <row r="26" spans="1:10" ht="12.75">
      <c r="A26" s="19"/>
      <c r="B26" s="19"/>
      <c r="C26" s="19"/>
      <c r="D26" s="19"/>
      <c r="E26" s="3"/>
      <c r="F26" s="3"/>
      <c r="I26" s="1"/>
      <c r="J26" s="1"/>
    </row>
    <row r="27" spans="1:9" ht="12.75">
      <c r="A27" s="19"/>
      <c r="B27" s="19"/>
      <c r="C27" s="19"/>
      <c r="D27" s="5"/>
      <c r="F27" s="3"/>
      <c r="H27" s="1"/>
      <c r="I27" s="1"/>
    </row>
    <row r="28" spans="1:9" ht="12.75">
      <c r="A28" s="19"/>
      <c r="B28" s="19"/>
      <c r="C28" s="19"/>
      <c r="D28" s="3"/>
      <c r="F28" s="3"/>
      <c r="H28" s="1"/>
      <c r="I28" s="1"/>
    </row>
    <row r="29" spans="1:9" ht="12.75">
      <c r="A29" s="19"/>
      <c r="B29" s="19"/>
      <c r="C29" s="19"/>
      <c r="D29" s="3"/>
      <c r="F29" s="3"/>
      <c r="H29" s="1"/>
      <c r="I29" s="1"/>
    </row>
    <row r="30" spans="1:9" ht="12.75">
      <c r="A30" s="19"/>
      <c r="B30" s="19"/>
      <c r="C30" s="19"/>
      <c r="D30" s="5"/>
      <c r="F30" s="5"/>
      <c r="H30" s="1"/>
      <c r="I30" s="1"/>
    </row>
    <row r="31" spans="1:9" ht="12.75">
      <c r="A31" s="19"/>
      <c r="B31" s="19"/>
      <c r="C31" s="19"/>
      <c r="D31" s="3"/>
      <c r="F31" s="3"/>
      <c r="H31" s="1"/>
      <c r="I31" s="1"/>
    </row>
    <row r="32" spans="1:9" ht="12.75">
      <c r="A32" s="19"/>
      <c r="B32" s="19"/>
      <c r="C32" s="19"/>
      <c r="D32" s="3"/>
      <c r="F32" s="3"/>
      <c r="H32" s="1"/>
      <c r="I32" s="1"/>
    </row>
    <row r="33" spans="1:9" ht="12.75">
      <c r="A33" s="19"/>
      <c r="B33" s="19"/>
      <c r="C33" s="19"/>
      <c r="D33" s="1"/>
      <c r="F33" s="5"/>
      <c r="H33" s="1"/>
      <c r="I33" s="1"/>
    </row>
    <row r="34" spans="1:9" ht="12.75">
      <c r="A34" s="19"/>
      <c r="B34" s="19"/>
      <c r="C34" s="19"/>
      <c r="D34" s="2"/>
      <c r="E34" s="2"/>
      <c r="F34" s="3"/>
      <c r="G34" s="2"/>
      <c r="H34" s="1"/>
      <c r="I34" s="1"/>
    </row>
    <row r="35" spans="4:6" ht="12.75">
      <c r="D35" s="3"/>
      <c r="F35" s="3"/>
    </row>
    <row r="36" spans="4:6" ht="12.75">
      <c r="D36" s="3"/>
      <c r="F36" s="3"/>
    </row>
    <row r="37" ht="12.75">
      <c r="D37" s="3"/>
    </row>
    <row r="38" ht="12.75">
      <c r="E38" s="3"/>
    </row>
    <row r="39" ht="12.75">
      <c r="E39" s="3"/>
    </row>
    <row r="40" spans="1:5" ht="12.75">
      <c r="A40" s="4"/>
      <c r="E40" s="3"/>
    </row>
    <row r="41" ht="12.75">
      <c r="E41" s="3"/>
    </row>
    <row r="42" spans="2:5" ht="12.75">
      <c r="B42" s="4"/>
      <c r="D42" s="4"/>
      <c r="E42" s="3"/>
    </row>
    <row r="43" spans="1:5" ht="12.75">
      <c r="A43" s="4"/>
      <c r="E43" s="5"/>
    </row>
    <row r="44" ht="12.75">
      <c r="E44" s="3"/>
    </row>
    <row r="45" spans="2:5" ht="12.75">
      <c r="B45" s="4"/>
      <c r="D45" s="4"/>
      <c r="E45" s="3"/>
    </row>
    <row r="46" ht="12.75">
      <c r="E46" s="5"/>
    </row>
    <row r="47" ht="12.75">
      <c r="E47" s="3"/>
    </row>
    <row r="48" ht="12.75">
      <c r="E48" s="3"/>
    </row>
  </sheetData>
  <sheetProtection password="F405" sheet="1" objects="1" scenarios="1" selectLockedCells="1"/>
  <mergeCells count="1">
    <mergeCell ref="B1:J1"/>
  </mergeCells>
  <printOptions/>
  <pageMargins left="0.75" right="0.75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K4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13.00390625" style="0" customWidth="1"/>
    <col min="2" max="2" width="7.8515625" style="0" customWidth="1"/>
    <col min="3" max="3" width="12.7109375" style="0" customWidth="1"/>
    <col min="4" max="4" width="6.28125" style="0" customWidth="1"/>
    <col min="5" max="5" width="5.421875" style="0" customWidth="1"/>
    <col min="6" max="6" width="7.8515625" style="0" customWidth="1"/>
    <col min="7" max="7" width="7.7109375" style="0" customWidth="1"/>
  </cols>
  <sheetData>
    <row r="1" spans="1:7" s="2" customFormat="1" ht="12.75">
      <c r="A1" s="2" t="s">
        <v>26</v>
      </c>
      <c r="B1" s="2" t="s">
        <v>6</v>
      </c>
      <c r="C1" s="2" t="s">
        <v>9</v>
      </c>
      <c r="D1" s="2" t="s">
        <v>27</v>
      </c>
      <c r="E1" s="2" t="s">
        <v>27</v>
      </c>
      <c r="F1" s="2" t="s">
        <v>11</v>
      </c>
      <c r="G1" s="2" t="s">
        <v>10</v>
      </c>
    </row>
    <row r="2" spans="1:7" ht="12.75">
      <c r="A2" t="s">
        <v>17</v>
      </c>
      <c r="B2" s="51">
        <v>0</v>
      </c>
      <c r="C2" s="51">
        <v>0</v>
      </c>
      <c r="D2">
        <v>0</v>
      </c>
      <c r="E2">
        <v>0</v>
      </c>
      <c r="F2">
        <v>1229</v>
      </c>
      <c r="G2">
        <v>0</v>
      </c>
    </row>
    <row r="3" spans="1:7" ht="12.75">
      <c r="A3" t="s">
        <v>18</v>
      </c>
      <c r="B3" s="51">
        <v>0.01912037037037037</v>
      </c>
      <c r="C3" s="51">
        <f>B3-B2</f>
        <v>0.01912037037037037</v>
      </c>
      <c r="D3">
        <f>E3</f>
        <v>8.7</v>
      </c>
      <c r="E3">
        <v>8.7</v>
      </c>
      <c r="F3">
        <v>1501</v>
      </c>
      <c r="G3">
        <v>315</v>
      </c>
    </row>
    <row r="4" spans="1:7" ht="12.75">
      <c r="A4" s="4" t="s">
        <v>19</v>
      </c>
      <c r="B4" s="51">
        <v>0.04548611111111111</v>
      </c>
      <c r="C4" s="51">
        <f aca="true" t="shared" si="0" ref="C4:C11">B4-B3</f>
        <v>0.026365740740740738</v>
      </c>
      <c r="D4">
        <f>SUM(E2:E4)</f>
        <v>16.799999999999997</v>
      </c>
      <c r="E4">
        <v>8.1</v>
      </c>
      <c r="F4">
        <v>2018</v>
      </c>
      <c r="G4">
        <v>530</v>
      </c>
    </row>
    <row r="5" spans="1:7" ht="12.75">
      <c r="A5" t="s">
        <v>20</v>
      </c>
      <c r="B5" s="51">
        <v>0.07756944444444445</v>
      </c>
      <c r="C5" s="51">
        <f t="shared" si="0"/>
        <v>0.032083333333333346</v>
      </c>
      <c r="D5">
        <f>SUM(E2:E5)</f>
        <v>33.5</v>
      </c>
      <c r="E5">
        <v>16.7</v>
      </c>
      <c r="F5">
        <v>1348</v>
      </c>
      <c r="G5">
        <v>265</v>
      </c>
    </row>
    <row r="6" spans="1:7" ht="12.75">
      <c r="A6" t="s">
        <v>18</v>
      </c>
      <c r="B6" s="51">
        <v>0.0956712962962963</v>
      </c>
      <c r="C6" s="51">
        <f t="shared" si="0"/>
        <v>0.01810185185185184</v>
      </c>
      <c r="D6">
        <f>SUM(E2:E6)</f>
        <v>38.6</v>
      </c>
      <c r="E6">
        <v>5.1</v>
      </c>
      <c r="F6">
        <v>1713</v>
      </c>
      <c r="G6">
        <v>365</v>
      </c>
    </row>
    <row r="7" spans="1:7" ht="12.75">
      <c r="A7" s="4" t="s">
        <v>21</v>
      </c>
      <c r="B7" s="51">
        <v>0.1055787037037037</v>
      </c>
      <c r="C7" s="51">
        <f t="shared" si="0"/>
        <v>0.009907407407407406</v>
      </c>
      <c r="D7">
        <f>SUM(E2:E7)</f>
        <v>43.1</v>
      </c>
      <c r="E7">
        <v>4.5</v>
      </c>
      <c r="F7">
        <v>1610</v>
      </c>
      <c r="G7">
        <v>115</v>
      </c>
    </row>
    <row r="8" spans="1:7" ht="12.75">
      <c r="A8" t="s">
        <v>22</v>
      </c>
      <c r="B8" s="51">
        <v>0.14509259259259258</v>
      </c>
      <c r="C8" s="51">
        <f t="shared" si="0"/>
        <v>0.039513888888888876</v>
      </c>
      <c r="D8">
        <f>SUM(E2:E8)</f>
        <v>52</v>
      </c>
      <c r="E8">
        <v>8.9</v>
      </c>
      <c r="F8">
        <v>2300</v>
      </c>
      <c r="G8">
        <v>675</v>
      </c>
    </row>
    <row r="9" spans="1:7" ht="12.75">
      <c r="A9" t="s">
        <v>23</v>
      </c>
      <c r="B9" s="51">
        <v>0.1691898148148148</v>
      </c>
      <c r="C9" s="51">
        <f t="shared" si="0"/>
        <v>0.024097222222222214</v>
      </c>
      <c r="D9">
        <f>SUM(E2:E9)</f>
        <v>54.3</v>
      </c>
      <c r="E9">
        <v>2.3</v>
      </c>
      <c r="F9">
        <v>2750</v>
      </c>
      <c r="G9">
        <v>450</v>
      </c>
    </row>
    <row r="10" spans="1:11" ht="12.75">
      <c r="A10" t="s">
        <v>28</v>
      </c>
      <c r="B10" s="51">
        <v>0.1829861111111111</v>
      </c>
      <c r="C10" s="51">
        <f t="shared" si="0"/>
        <v>0.013796296296296306</v>
      </c>
      <c r="D10">
        <f>SUM(E2:E10)</f>
        <v>57.599999999999994</v>
      </c>
      <c r="E10">
        <v>3.3</v>
      </c>
      <c r="F10">
        <v>2753</v>
      </c>
      <c r="G10">
        <v>155</v>
      </c>
      <c r="J10" s="1"/>
      <c r="K10" s="1"/>
    </row>
    <row r="11" spans="1:11" ht="12.75">
      <c r="A11" t="s">
        <v>25</v>
      </c>
      <c r="B11" s="51">
        <v>0.20451388888888888</v>
      </c>
      <c r="C11" s="51">
        <f t="shared" si="0"/>
        <v>0.021527777777777785</v>
      </c>
      <c r="D11">
        <f>SUM(E2:E11)</f>
        <v>70.5</v>
      </c>
      <c r="E11">
        <v>12.9</v>
      </c>
      <c r="F11">
        <v>1550</v>
      </c>
      <c r="G11">
        <v>20</v>
      </c>
      <c r="J11" s="1"/>
      <c r="K11" s="1"/>
    </row>
    <row r="12" spans="2:11" ht="12.75">
      <c r="B12" s="3"/>
      <c r="C12" s="3"/>
      <c r="J12" s="1"/>
      <c r="K12" s="1"/>
    </row>
    <row r="13" spans="1:11" ht="12.75">
      <c r="A13" s="2"/>
      <c r="B13" s="2"/>
      <c r="C13" s="2"/>
      <c r="D13" s="2"/>
      <c r="E13" s="2"/>
      <c r="F13" s="2"/>
      <c r="G13" s="2"/>
      <c r="J13" s="1"/>
      <c r="K13" s="1"/>
    </row>
    <row r="14" spans="2:11" ht="12.75">
      <c r="B14" s="3"/>
      <c r="C14" s="3"/>
      <c r="J14" s="1"/>
      <c r="K14" s="1"/>
    </row>
    <row r="15" spans="2:11" ht="12.75">
      <c r="B15" s="3"/>
      <c r="C15" s="3"/>
      <c r="J15" s="1"/>
      <c r="K15" s="1"/>
    </row>
    <row r="16" spans="2:11" ht="12.75">
      <c r="B16" s="3"/>
      <c r="C16" s="3"/>
      <c r="J16" s="1"/>
      <c r="K16" s="1"/>
    </row>
    <row r="17" spans="2:11" ht="12.75">
      <c r="B17" s="3"/>
      <c r="C17" s="3"/>
      <c r="J17" s="1"/>
      <c r="K17" s="1"/>
    </row>
    <row r="18" spans="2:11" ht="12.75">
      <c r="B18" s="3"/>
      <c r="C18" s="3"/>
      <c r="J18" s="1"/>
      <c r="K18" s="1"/>
    </row>
    <row r="19" spans="2:11" ht="12.75">
      <c r="B19" s="3"/>
      <c r="C19" s="3"/>
      <c r="J19" s="1"/>
      <c r="K19" s="1"/>
    </row>
    <row r="20" spans="2:11" ht="12.75">
      <c r="B20" s="3"/>
      <c r="C20" s="3"/>
      <c r="J20" s="1"/>
      <c r="K20" s="1"/>
    </row>
    <row r="21" spans="1:11" ht="12.75">
      <c r="A21" s="4"/>
      <c r="B21" s="3"/>
      <c r="C21" s="3"/>
      <c r="J21" s="1"/>
      <c r="K21" s="1"/>
    </row>
    <row r="22" spans="2:11" ht="12.75">
      <c r="B22" s="3"/>
      <c r="C22" s="5"/>
      <c r="J22" s="1"/>
      <c r="K22" s="1"/>
    </row>
    <row r="23" spans="2:11" ht="12.75">
      <c r="B23" s="3"/>
      <c r="C23" s="3"/>
      <c r="J23" s="1"/>
      <c r="K23" s="1"/>
    </row>
    <row r="24" spans="1:11" ht="12.75">
      <c r="A24" s="4"/>
      <c r="B24" s="3"/>
      <c r="C24" s="3"/>
      <c r="J24" s="1"/>
      <c r="K24" s="1"/>
    </row>
    <row r="25" spans="2:11" ht="12.75">
      <c r="B25" s="3"/>
      <c r="C25" s="5"/>
      <c r="I25" s="1"/>
      <c r="J25" s="1"/>
      <c r="K25" s="1"/>
    </row>
    <row r="26" spans="2:10" ht="12.75">
      <c r="B26" s="3"/>
      <c r="C26" s="3"/>
      <c r="I26" s="1"/>
      <c r="J26" s="1"/>
    </row>
    <row r="27" spans="2:10" ht="12.75">
      <c r="B27" s="3"/>
      <c r="C27" s="3"/>
      <c r="I27" s="1"/>
      <c r="J27" s="1"/>
    </row>
    <row r="28" spans="2:10" ht="12.75">
      <c r="B28" s="1"/>
      <c r="C28" s="1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I29" s="1"/>
      <c r="J29" s="1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1:3" ht="12.75">
      <c r="A37" s="4"/>
      <c r="B37" s="3"/>
      <c r="C37" s="3"/>
    </row>
    <row r="38" spans="2:3" ht="12.75">
      <c r="B38" s="3"/>
      <c r="C38" s="5"/>
    </row>
    <row r="39" spans="2:3" ht="12.75">
      <c r="B39" s="3"/>
      <c r="C39" s="3"/>
    </row>
    <row r="40" spans="1:3" ht="12.75">
      <c r="A40" s="4"/>
      <c r="B40" s="3"/>
      <c r="C40" s="3"/>
    </row>
    <row r="41" spans="2:3" ht="12.75">
      <c r="B41" s="3"/>
      <c r="C41" s="5"/>
    </row>
    <row r="42" spans="2:3" ht="12.75">
      <c r="B42" s="3"/>
      <c r="C42" s="3"/>
    </row>
    <row r="43" spans="2:3" ht="12.75">
      <c r="B43" s="3"/>
      <c r="C43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K48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13.00390625" style="0" customWidth="1"/>
    <col min="2" max="2" width="6.28125" style="0" customWidth="1"/>
    <col min="3" max="3" width="5.57421875" style="0" customWidth="1"/>
    <col min="4" max="4" width="6.28125" style="0" customWidth="1"/>
    <col min="5" max="5" width="4.8515625" style="0" customWidth="1"/>
    <col min="6" max="6" width="7.8515625" style="0" customWidth="1"/>
    <col min="7" max="7" width="7.7109375" style="0" customWidth="1"/>
  </cols>
  <sheetData>
    <row r="1" spans="1:7" s="2" customFormat="1" ht="12.75">
      <c r="A1" s="2" t="s">
        <v>26</v>
      </c>
      <c r="B1" s="2" t="s">
        <v>6</v>
      </c>
      <c r="C1" s="2" t="s">
        <v>9</v>
      </c>
      <c r="D1" s="2" t="s">
        <v>27</v>
      </c>
      <c r="E1" s="2" t="s">
        <v>27</v>
      </c>
      <c r="F1" s="2" t="s">
        <v>11</v>
      </c>
      <c r="G1" s="2" t="s">
        <v>10</v>
      </c>
    </row>
    <row r="2" spans="1:7" ht="12.75">
      <c r="A2" t="s">
        <v>12</v>
      </c>
      <c r="B2" s="3">
        <v>0.028587962962962964</v>
      </c>
      <c r="C2" s="3">
        <v>0.028587962962962964</v>
      </c>
      <c r="D2">
        <v>7.2</v>
      </c>
      <c r="E2">
        <v>7.2</v>
      </c>
      <c r="F2">
        <v>2156</v>
      </c>
      <c r="G2">
        <v>650</v>
      </c>
    </row>
    <row r="3" spans="1:7" ht="12.75">
      <c r="A3" t="s">
        <v>13</v>
      </c>
      <c r="B3" s="3">
        <v>0.036631944444444446</v>
      </c>
      <c r="C3" s="3">
        <v>0.008043981481481482</v>
      </c>
      <c r="D3">
        <v>14.7</v>
      </c>
      <c r="E3">
        <v>7.5</v>
      </c>
      <c r="F3">
        <v>1623</v>
      </c>
      <c r="G3">
        <v>0</v>
      </c>
    </row>
    <row r="4" spans="1:7" ht="12.75">
      <c r="A4" t="s">
        <v>14</v>
      </c>
      <c r="B4" s="3">
        <v>0.06417824074074074</v>
      </c>
      <c r="C4" s="3">
        <v>0.027546296296296294</v>
      </c>
      <c r="D4">
        <v>28.3</v>
      </c>
      <c r="E4">
        <v>13.6</v>
      </c>
      <c r="F4">
        <v>1533</v>
      </c>
      <c r="G4">
        <v>345</v>
      </c>
    </row>
    <row r="5" spans="1:7" ht="12.75">
      <c r="A5" t="s">
        <v>15</v>
      </c>
      <c r="B5" s="3">
        <v>0.09033564814814815</v>
      </c>
      <c r="C5" s="3">
        <v>0.026157407407407407</v>
      </c>
      <c r="D5">
        <v>37.6</v>
      </c>
      <c r="E5">
        <v>9.3</v>
      </c>
      <c r="F5">
        <v>1460</v>
      </c>
      <c r="G5">
        <v>340</v>
      </c>
    </row>
    <row r="6" spans="1:7" ht="12.75">
      <c r="A6" t="s">
        <v>16</v>
      </c>
      <c r="B6" s="3">
        <v>0.12210648148148147</v>
      </c>
      <c r="C6" s="3">
        <v>0.03177083333333333</v>
      </c>
      <c r="D6">
        <v>46.8</v>
      </c>
      <c r="E6">
        <v>9.3</v>
      </c>
      <c r="F6">
        <v>1753</v>
      </c>
      <c r="G6">
        <v>445</v>
      </c>
    </row>
    <row r="7" spans="1:7" ht="12.75">
      <c r="A7" t="s">
        <v>17</v>
      </c>
      <c r="B7" s="3">
        <v>0.134375</v>
      </c>
      <c r="C7" s="3">
        <v>0.012268518518518519</v>
      </c>
      <c r="D7">
        <v>53.7</v>
      </c>
      <c r="E7">
        <v>6.8</v>
      </c>
      <c r="F7">
        <v>1229</v>
      </c>
      <c r="G7">
        <v>30</v>
      </c>
    </row>
    <row r="8" spans="1:7" ht="12.75">
      <c r="A8" t="s">
        <v>18</v>
      </c>
      <c r="B8" s="3">
        <v>0.1582175925925926</v>
      </c>
      <c r="C8" s="3">
        <v>0.023842592592592596</v>
      </c>
      <c r="D8">
        <v>62.3</v>
      </c>
      <c r="E8">
        <v>8.7</v>
      </c>
      <c r="F8">
        <v>1501</v>
      </c>
      <c r="G8">
        <v>315</v>
      </c>
    </row>
    <row r="9" spans="1:7" ht="12.75">
      <c r="A9" s="4" t="s">
        <v>19</v>
      </c>
      <c r="B9" s="3">
        <v>0.19259259259259257</v>
      </c>
      <c r="C9" s="3">
        <v>0.034375</v>
      </c>
      <c r="D9">
        <v>70.4</v>
      </c>
      <c r="E9">
        <v>8.1</v>
      </c>
      <c r="F9">
        <v>2018</v>
      </c>
      <c r="G9">
        <v>530</v>
      </c>
    </row>
    <row r="10" spans="1:7" ht="12.75">
      <c r="A10" t="s">
        <v>20</v>
      </c>
      <c r="B10" s="3">
        <v>0.23518518518518516</v>
      </c>
      <c r="C10" s="5">
        <v>0.04259259259259259</v>
      </c>
      <c r="D10">
        <v>87.2</v>
      </c>
      <c r="E10">
        <v>16.7</v>
      </c>
      <c r="F10">
        <v>1348</v>
      </c>
      <c r="G10">
        <v>265</v>
      </c>
    </row>
    <row r="11" spans="1:7" ht="12.75">
      <c r="A11" t="s">
        <v>18</v>
      </c>
      <c r="B11" s="3">
        <v>0.2584490740740741</v>
      </c>
      <c r="C11" s="3">
        <v>0.02326388888888889</v>
      </c>
      <c r="D11">
        <v>92.2</v>
      </c>
      <c r="E11">
        <v>5.1</v>
      </c>
      <c r="F11">
        <v>1713</v>
      </c>
      <c r="G11">
        <v>365</v>
      </c>
    </row>
    <row r="12" spans="1:7" ht="12.75">
      <c r="A12" s="4" t="s">
        <v>21</v>
      </c>
      <c r="B12" s="3">
        <v>0.27251157407407406</v>
      </c>
      <c r="C12" s="3">
        <v>0.0140625</v>
      </c>
      <c r="D12">
        <v>96.7</v>
      </c>
      <c r="E12">
        <v>4.5</v>
      </c>
      <c r="F12">
        <v>1610</v>
      </c>
      <c r="G12">
        <v>115</v>
      </c>
    </row>
    <row r="13" spans="1:7" ht="12.75">
      <c r="A13" t="s">
        <v>22</v>
      </c>
      <c r="B13" s="3">
        <v>0.3175925925925926</v>
      </c>
      <c r="C13" s="5">
        <v>0.04508101851851851</v>
      </c>
      <c r="D13">
        <v>105.6</v>
      </c>
      <c r="E13">
        <v>8.9</v>
      </c>
      <c r="F13">
        <v>2300</v>
      </c>
      <c r="G13">
        <v>675</v>
      </c>
    </row>
    <row r="14" spans="1:7" ht="12.75">
      <c r="A14" t="s">
        <v>23</v>
      </c>
      <c r="B14" s="3">
        <v>0.3509259259259259</v>
      </c>
      <c r="C14" s="3">
        <v>0.03333333333333333</v>
      </c>
      <c r="D14">
        <v>107.9</v>
      </c>
      <c r="E14">
        <v>2.3</v>
      </c>
      <c r="F14">
        <v>2750</v>
      </c>
      <c r="G14">
        <v>450</v>
      </c>
    </row>
    <row r="15" spans="1:11" ht="12.75">
      <c r="A15" t="s">
        <v>28</v>
      </c>
      <c r="B15" s="3">
        <v>0.3659143518518519</v>
      </c>
      <c r="C15" s="3">
        <v>0.014988425925925926</v>
      </c>
      <c r="D15">
        <v>110.4</v>
      </c>
      <c r="E15">
        <v>3.3</v>
      </c>
      <c r="F15">
        <v>2753</v>
      </c>
      <c r="G15">
        <v>155</v>
      </c>
      <c r="J15" s="1"/>
      <c r="K15" s="1"/>
    </row>
    <row r="16" spans="1:11" ht="12.75">
      <c r="A16" t="s">
        <v>25</v>
      </c>
      <c r="B16" s="3">
        <v>0.39207175925925924</v>
      </c>
      <c r="C16" s="3">
        <v>0.026157407407407407</v>
      </c>
      <c r="D16">
        <v>123.3</v>
      </c>
      <c r="E16">
        <v>12.9</v>
      </c>
      <c r="F16">
        <v>1550</v>
      </c>
      <c r="G16">
        <v>20</v>
      </c>
      <c r="J16" s="1"/>
      <c r="K16" s="1"/>
    </row>
    <row r="17" spans="2:11" ht="12.75">
      <c r="B17" s="3"/>
      <c r="C17" s="3"/>
      <c r="J17" s="1"/>
      <c r="K17" s="1"/>
    </row>
    <row r="18" spans="1:11" ht="12.75">
      <c r="A18" s="2"/>
      <c r="B18" s="2"/>
      <c r="C18" s="2"/>
      <c r="D18" s="2"/>
      <c r="E18" s="2"/>
      <c r="F18" s="2"/>
      <c r="G18" s="2"/>
      <c r="J18" s="1"/>
      <c r="K18" s="1"/>
    </row>
    <row r="19" spans="2:11" ht="12.75">
      <c r="B19" s="3"/>
      <c r="C19" s="3"/>
      <c r="J19" s="1"/>
      <c r="K19" s="1"/>
    </row>
    <row r="20" spans="2:11" ht="12.75">
      <c r="B20" s="3"/>
      <c r="C20" s="3"/>
      <c r="J20" s="1"/>
      <c r="K20" s="1"/>
    </row>
    <row r="21" spans="2:11" ht="12.75">
      <c r="B21" s="3"/>
      <c r="C21" s="3"/>
      <c r="J21" s="1"/>
      <c r="K21" s="1"/>
    </row>
    <row r="22" spans="2:11" ht="12.75">
      <c r="B22" s="3"/>
      <c r="C22" s="3"/>
      <c r="J22" s="1"/>
      <c r="K22" s="1"/>
    </row>
    <row r="23" spans="2:11" ht="12.75">
      <c r="B23" s="3"/>
      <c r="C23" s="3"/>
      <c r="J23" s="1"/>
      <c r="K23" s="1"/>
    </row>
    <row r="24" spans="2:11" ht="12.75">
      <c r="B24" s="3"/>
      <c r="C24" s="3"/>
      <c r="J24" s="1"/>
      <c r="K24" s="1"/>
    </row>
    <row r="25" spans="2:11" ht="12.75">
      <c r="B25" s="3"/>
      <c r="C25" s="3"/>
      <c r="J25" s="1"/>
      <c r="K25" s="1"/>
    </row>
    <row r="26" spans="1:11" ht="12.75">
      <c r="A26" s="4"/>
      <c r="B26" s="3"/>
      <c r="C26" s="3"/>
      <c r="J26" s="1"/>
      <c r="K26" s="1"/>
    </row>
    <row r="27" spans="2:11" ht="12.75">
      <c r="B27" s="3"/>
      <c r="C27" s="5"/>
      <c r="J27" s="1"/>
      <c r="K27" s="1"/>
    </row>
    <row r="28" spans="2:11" ht="12.75">
      <c r="B28" s="3"/>
      <c r="C28" s="3"/>
      <c r="J28" s="1"/>
      <c r="K28" s="1"/>
    </row>
    <row r="29" spans="1:11" ht="12.75">
      <c r="A29" s="4"/>
      <c r="B29" s="3"/>
      <c r="C29" s="3"/>
      <c r="J29" s="1"/>
      <c r="K29" s="1"/>
    </row>
    <row r="30" spans="2:11" ht="12.75">
      <c r="B30" s="3"/>
      <c r="C30" s="5"/>
      <c r="I30" s="1"/>
      <c r="J30" s="1"/>
      <c r="K30" s="1"/>
    </row>
    <row r="31" spans="2:10" ht="12.75">
      <c r="B31" s="3"/>
      <c r="C31" s="3"/>
      <c r="I31" s="1"/>
      <c r="J31" s="1"/>
    </row>
    <row r="32" spans="2:10" ht="12.75">
      <c r="B32" s="3"/>
      <c r="C32" s="3"/>
      <c r="I32" s="1"/>
      <c r="J32" s="1"/>
    </row>
    <row r="33" spans="2:10" ht="12.75">
      <c r="B33" s="1"/>
      <c r="C33" s="1"/>
      <c r="I33" s="1"/>
      <c r="J33" s="1"/>
    </row>
    <row r="34" spans="1:10" ht="12.75">
      <c r="A34" s="2"/>
      <c r="B34" s="2"/>
      <c r="C34" s="2"/>
      <c r="D34" s="2"/>
      <c r="E34" s="2"/>
      <c r="F34" s="2"/>
      <c r="G34" s="2"/>
      <c r="I34" s="1"/>
      <c r="J34" s="1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1:3" ht="12.75">
      <c r="A42" s="4"/>
      <c r="B42" s="3"/>
      <c r="C42" s="3"/>
    </row>
    <row r="43" spans="2:3" ht="12.75">
      <c r="B43" s="3"/>
      <c r="C43" s="5"/>
    </row>
    <row r="44" spans="2:3" ht="12.75">
      <c r="B44" s="3"/>
      <c r="C44" s="3"/>
    </row>
    <row r="45" spans="1:3" ht="12.75">
      <c r="A45" s="4"/>
      <c r="B45" s="3"/>
      <c r="C45" s="3"/>
    </row>
    <row r="46" spans="2:3" ht="12.75">
      <c r="B46" s="3"/>
      <c r="C46" s="5"/>
    </row>
    <row r="47" spans="2:3" ht="12.75">
      <c r="B47" s="3"/>
      <c r="C47" s="3"/>
    </row>
    <row r="48" spans="2:3" ht="12.75">
      <c r="B48" s="3"/>
      <c r="C48" s="3"/>
    </row>
  </sheetData>
  <sheetProtection password="DC8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Borcard</dc:creator>
  <cp:keywords/>
  <dc:description/>
  <cp:lastModifiedBy>dborci</cp:lastModifiedBy>
  <cp:lastPrinted>2009-01-25T17:30:09Z</cp:lastPrinted>
  <dcterms:created xsi:type="dcterms:W3CDTF">2004-08-03T22:06:16Z</dcterms:created>
  <dcterms:modified xsi:type="dcterms:W3CDTF">2009-01-25T18:06:55Z</dcterms:modified>
  <cp:category/>
  <cp:version/>
  <cp:contentType/>
  <cp:contentStatus/>
</cp:coreProperties>
</file>