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12015" activeTab="0"/>
  </bookViews>
  <sheets>
    <sheet name="Menu" sheetId="1" r:id="rId1"/>
    <sheet name="Résultat" sheetId="2" r:id="rId2"/>
    <sheet name="Paramètres" sheetId="3" r:id="rId3"/>
    <sheet name="Aide" sheetId="4" r:id="rId4"/>
    <sheet name="Version" sheetId="5" r:id="rId5"/>
    <sheet name="Force" sheetId="6" r:id="rId6"/>
    <sheet name="Vélocité" sheetId="7" r:id="rId7"/>
    <sheet name="EPI" sheetId="8" r:id="rId8"/>
  </sheets>
  <definedNames>
    <definedName name="A100000">'Résultat'!$A$11000</definedName>
    <definedName name="A90000">'Résultat'!$A$11017</definedName>
    <definedName name="CadMaxCalme">'Menu'!$P$15</definedName>
    <definedName name="CadMaxEchauff">'Menu'!$P$9</definedName>
    <definedName name="CadMaxEffort">'Menu'!$P$13</definedName>
    <definedName name="CadMaxEx1">'Menu'!$P$10</definedName>
    <definedName name="CadMaxEx2">'Menu'!$P$11</definedName>
    <definedName name="CadMaxEx3">'Menu'!$P$12</definedName>
    <definedName name="CadMaxSerie">'Menu'!$P$14</definedName>
    <definedName name="CadMinCalme">'Menu'!$N$15</definedName>
    <definedName name="CadMinEchauff">'Menu'!$N$9</definedName>
    <definedName name="CadMinEffort">'Menu'!$N$13</definedName>
    <definedName name="CadMinEx1">'Menu'!$N$10</definedName>
    <definedName name="CadMinEx2">'Menu'!$N$11</definedName>
    <definedName name="CadMinEx3">'Menu'!$N$12</definedName>
    <definedName name="CadMinSerie">'Menu'!$N$14</definedName>
    <definedName name="CMax">'Menu'!$B$5</definedName>
    <definedName name="ComCalme">'Menu'!$E$15</definedName>
    <definedName name="ComEchauff">'Menu'!$E$9</definedName>
    <definedName name="ComEffort">'Menu'!$E$13</definedName>
    <definedName name="ComEx1">'Menu'!$E$10</definedName>
    <definedName name="ComEx2">'Menu'!$E$11</definedName>
    <definedName name="ComEx3">'Menu'!$E$12</definedName>
    <definedName name="ComSerie">'Menu'!$E$14</definedName>
    <definedName name="DureeCalme">'Menu'!$F$15</definedName>
    <definedName name="DureeEchauff">'Menu'!$F$9</definedName>
    <definedName name="DureeEffort">'Menu'!$F$13</definedName>
    <definedName name="DureeEx1">'Menu'!$F$10</definedName>
    <definedName name="DureeEx2">'Menu'!$F$11</definedName>
    <definedName name="DureeEx3">'Menu'!$F$12</definedName>
    <definedName name="DureeSerie">'Menu'!$F$14</definedName>
    <definedName name="FCMax">'Menu'!$B$2</definedName>
    <definedName name="FCMaxCalme">'Menu'!$L$15</definedName>
    <definedName name="FCMaxEchauff">'Menu'!$L$9</definedName>
    <definedName name="FCMaxEffort">'Menu'!$L$13</definedName>
    <definedName name="FCMaxEx1">'Menu'!$L$10</definedName>
    <definedName name="FCMaxEx2">'Menu'!$L$11</definedName>
    <definedName name="FCMaxEx3">'Menu'!$L$12</definedName>
    <definedName name="FCMaxSerie">'Menu'!$L$14</definedName>
    <definedName name="FCMin">'Menu'!$B$3</definedName>
    <definedName name="FCMinCalme">'Menu'!$J$15</definedName>
    <definedName name="FCMinEchauff">'Menu'!$J$9</definedName>
    <definedName name="FCMinEffort">'Menu'!$J$13</definedName>
    <definedName name="FCMinEx1">'Menu'!$J$10</definedName>
    <definedName name="FCMinEx2">'Menu'!$J$11</definedName>
    <definedName name="FCMinEx3">'Menu'!$J$12</definedName>
    <definedName name="FCMinSerie">'Menu'!$J$14</definedName>
    <definedName name="FCReserve">'Menu'!$B$4</definedName>
    <definedName name="HTCalme">'Menu'!$T$15</definedName>
    <definedName name="HTEchauff">'Menu'!$T$9</definedName>
    <definedName name="HTEffort">'Menu'!$T$13</definedName>
    <definedName name="HTEx1">'Menu'!$T$10</definedName>
    <definedName name="HTEx2">'Menu'!$T$11</definedName>
    <definedName name="HTEx3">'Menu'!$T$12</definedName>
    <definedName name="HTSerie">'Menu'!$T$14</definedName>
    <definedName name="Intitule">'Menu'!$D$19</definedName>
    <definedName name="NbEfforts">'Menu'!$I$18</definedName>
    <definedName name="NbSeries">'Menu'!$I$19</definedName>
    <definedName name="Pignon">'Paramètres'!$B$2:$B$24</definedName>
    <definedName name="PignonCalme">'Menu'!$I$15</definedName>
    <definedName name="PignonEchauff">'Menu'!$I$9</definedName>
    <definedName name="PignonEffort">'Menu'!$I$13</definedName>
    <definedName name="PignonEx1">'Menu'!$I$10</definedName>
    <definedName name="PignonEx2">'Menu'!$I$11</definedName>
    <definedName name="PignonEx3">'Menu'!$I$12</definedName>
    <definedName name="PignonSerie">'Menu'!$I$14</definedName>
    <definedName name="Plateau">'Paramètres'!$A$2:$A$24</definedName>
    <definedName name="PlateauCalme">'Menu'!$H$15</definedName>
    <definedName name="PlateauEchauff">'Menu'!$H$9</definedName>
    <definedName name="PlateauEffort">'Menu'!$H$13</definedName>
    <definedName name="PlateauEx1">'Menu'!$H$10</definedName>
    <definedName name="PlateauEx2">'Menu'!$H$11</definedName>
    <definedName name="PlateauEx3">'Menu'!$H$12</definedName>
    <definedName name="PlateauSerie">'Menu'!$H$14</definedName>
    <definedName name="PMaxCalme">'Menu'!$S$15</definedName>
    <definedName name="PMaxEchauff">'Menu'!$S$9</definedName>
    <definedName name="PMaxEffort">'Menu'!$S$13</definedName>
    <definedName name="PMaxEx1">'Menu'!$S$10</definedName>
    <definedName name="PMaxEx2">'Menu'!$S$11</definedName>
    <definedName name="PMaxEx3">'Menu'!$S$12</definedName>
    <definedName name="PMaxSerie">'Menu'!$S$14</definedName>
    <definedName name="PMinCalme">'Menu'!$R$15</definedName>
    <definedName name="PMinEchauff">'Menu'!$R$9</definedName>
    <definedName name="PMinEffort">'Menu'!$R$13</definedName>
    <definedName name="PMinEx1">'Menu'!$R$10</definedName>
    <definedName name="PMinEx2">'Menu'!$R$11</definedName>
    <definedName name="PMinEx3">'Menu'!$R$12</definedName>
    <definedName name="PMinSerie">'Menu'!$R$14</definedName>
    <definedName name="PositionHT">'Paramètres'!$C$2:$C$12</definedName>
    <definedName name="Temps">'Paramètres'!$D$2:$D$3</definedName>
    <definedName name="TempsCalme">'Menu'!$G$15</definedName>
    <definedName name="TempsEchauff">'Menu'!$G$9</definedName>
    <definedName name="TempsEffort">'Menu'!$G$13</definedName>
    <definedName name="TempsEx1">'Menu'!$G$10</definedName>
    <definedName name="TempsEx2">'Menu'!$G$11</definedName>
    <definedName name="TempsEx3">'Menu'!$G$12</definedName>
    <definedName name="TempsSerie">'Menu'!$G$14</definedName>
  </definedNames>
  <calcPr fullCalcOnLoad="1"/>
</workbook>
</file>

<file path=xl/sharedStrings.xml><?xml version="1.0" encoding="utf-8"?>
<sst xmlns="http://schemas.openxmlformats.org/spreadsheetml/2006/main" count="386" uniqueCount="178">
  <si>
    <t>Echauffement</t>
  </si>
  <si>
    <t>Durée</t>
  </si>
  <si>
    <t>Braquet</t>
  </si>
  <si>
    <t>Plateau</t>
  </si>
  <si>
    <t>Pignon</t>
  </si>
  <si>
    <t>(vide)</t>
  </si>
  <si>
    <t>FC Max</t>
  </si>
  <si>
    <t>FC Min</t>
  </si>
  <si>
    <t>FC Réserve</t>
  </si>
  <si>
    <t>Cmax</t>
  </si>
  <si>
    <t>Min</t>
  </si>
  <si>
    <t>Max</t>
  </si>
  <si>
    <t>Cadence (%)</t>
  </si>
  <si>
    <t>Fréquence (%)</t>
  </si>
  <si>
    <t>Puissance (W)</t>
  </si>
  <si>
    <t>HT (Position)</t>
  </si>
  <si>
    <t>Retour au calme</t>
  </si>
  <si>
    <t>Temps</t>
  </si>
  <si>
    <t>min.</t>
  </si>
  <si>
    <t>sec.</t>
  </si>
  <si>
    <t>Nombre de séries</t>
  </si>
  <si>
    <t>Nb d'efforts par série</t>
  </si>
  <si>
    <t xml:space="preserve"> </t>
  </si>
  <si>
    <t>Commentaire</t>
  </si>
  <si>
    <t>Contre-exercice (entre effort)</t>
  </si>
  <si>
    <t>Contre-exercice (entre série)</t>
  </si>
  <si>
    <t>Intitulé</t>
  </si>
  <si>
    <t>Exercice 1</t>
  </si>
  <si>
    <t>Exercice 2</t>
  </si>
  <si>
    <t>Résultat</t>
  </si>
  <si>
    <t>Déroulement</t>
  </si>
  <si>
    <t>Fréquence</t>
  </si>
  <si>
    <t>Cadence</t>
  </si>
  <si>
    <t>Position
HT</t>
  </si>
  <si>
    <t>Version</t>
  </si>
  <si>
    <t>Information</t>
  </si>
  <si>
    <t>1.0</t>
  </si>
  <si>
    <t>Création</t>
  </si>
  <si>
    <t>Onglet Menu</t>
  </si>
  <si>
    <t>Tableau Données Personnelles</t>
  </si>
  <si>
    <t>Données Personnelles</t>
  </si>
  <si>
    <t>Renseignez vos informations personnelles : FC Max et FC Min. Tous les calculs sont effectués à partir de la fréquence de réserve.</t>
  </si>
  <si>
    <t>Dans la colonne "Cmax", renseignez votre cadence maximale.</t>
  </si>
  <si>
    <t>Si vous ne souhaitez pas les calculs à partir de la fréquence de réserve, renseignez 0 pour FCMin (=&gt; FC Réserve = FC Max).</t>
  </si>
  <si>
    <t>Temps : Indique si la durée est exprimée en minute ou en seconde.</t>
  </si>
  <si>
    <t>Commentaire : Personnalisez votre commentaire pour l'exercice (si vide, un commentaire est généré automatiquement à  partir des autres informations connues)</t>
  </si>
  <si>
    <r>
      <t xml:space="preserve">Durée : Durée de l'exercice. </t>
    </r>
    <r>
      <rPr>
        <b/>
        <sz val="11"/>
        <rFont val="Calibri"/>
        <family val="2"/>
      </rPr>
      <t>IMPORTANT</t>
    </r>
    <r>
      <rPr>
        <sz val="11"/>
        <rFont val="Calibri"/>
        <family val="2"/>
      </rPr>
      <t xml:space="preserve"> : Si la durée est égale à 0, cette ligne n'est pas prise en compte.</t>
    </r>
  </si>
  <si>
    <t>Fréquence, Cadence : Minimum et Maximum exprimés en % (donc valeur entre 0 et 100)</t>
  </si>
  <si>
    <r>
      <t xml:space="preserve">Si Min=x et Max=y : "FC entre à </t>
    </r>
    <r>
      <rPr>
        <i/>
        <sz val="11"/>
        <rFont val="Calibri"/>
        <family val="2"/>
      </rPr>
      <t>x</t>
    </r>
    <r>
      <rPr>
        <sz val="11"/>
        <rFont val="Calibri"/>
        <family val="2"/>
      </rPr>
      <t xml:space="preserve">% et </t>
    </r>
    <r>
      <rPr>
        <i/>
        <sz val="11"/>
        <rFont val="Calibri"/>
        <family val="2"/>
      </rPr>
      <t>y</t>
    </r>
    <r>
      <rPr>
        <sz val="11"/>
        <rFont val="Calibri"/>
        <family val="2"/>
      </rPr>
      <t>%"</t>
    </r>
  </si>
  <si>
    <r>
      <t>Si Min=0 et Max=</t>
    </r>
    <r>
      <rPr>
        <i/>
        <sz val="11"/>
        <rFont val="Calibri"/>
        <family val="2"/>
      </rPr>
      <t>y</t>
    </r>
    <r>
      <rPr>
        <sz val="11"/>
        <rFont val="Calibri"/>
        <family val="2"/>
      </rPr>
      <t xml:space="preserve"> : "FC &lt; à </t>
    </r>
    <r>
      <rPr>
        <i/>
        <sz val="11"/>
        <rFont val="Calibri"/>
        <family val="2"/>
      </rPr>
      <t>y</t>
    </r>
    <r>
      <rPr>
        <sz val="11"/>
        <rFont val="Calibri"/>
        <family val="2"/>
      </rPr>
      <t>%"</t>
    </r>
  </si>
  <si>
    <r>
      <t>Si Min=</t>
    </r>
    <r>
      <rPr>
        <i/>
        <sz val="11"/>
        <rFont val="Calibri"/>
        <family val="2"/>
      </rPr>
      <t>x</t>
    </r>
    <r>
      <rPr>
        <sz val="11"/>
        <rFont val="Calibri"/>
        <family val="2"/>
      </rPr>
      <t xml:space="preserve"> et Max=0 : "FC &gt; à </t>
    </r>
    <r>
      <rPr>
        <i/>
        <sz val="11"/>
        <rFont val="Calibri"/>
        <family val="2"/>
      </rPr>
      <t>x</t>
    </r>
    <r>
      <rPr>
        <sz val="11"/>
        <rFont val="Calibri"/>
        <family val="2"/>
      </rPr>
      <t>%"</t>
    </r>
  </si>
  <si>
    <r>
      <t xml:space="preserve">Si Min = Max = </t>
    </r>
    <r>
      <rPr>
        <i/>
        <sz val="11"/>
        <rFont val="Calibri"/>
        <family val="2"/>
      </rPr>
      <t>x</t>
    </r>
    <r>
      <rPr>
        <sz val="11"/>
        <rFont val="Calibri"/>
        <family val="2"/>
      </rPr>
      <t xml:space="preserve"> :  "FC à </t>
    </r>
    <r>
      <rPr>
        <i/>
        <sz val="11"/>
        <rFont val="Calibri"/>
        <family val="2"/>
      </rPr>
      <t>x</t>
    </r>
    <r>
      <rPr>
        <sz val="11"/>
        <rFont val="Calibri"/>
        <family val="2"/>
      </rPr>
      <t>%"</t>
    </r>
  </si>
  <si>
    <t>Braquet : Sélectionnez dans les listes déroulantes le plateau et le pignon</t>
  </si>
  <si>
    <t>Puissance: Minimim et Maximum exprimés en watt (donc valeur libre)</t>
  </si>
  <si>
    <t>Position HT : Indique le réglage de dureté du home-trainer</t>
  </si>
  <si>
    <t>Tableau Intitulé</t>
  </si>
  <si>
    <t>Tableau Effort/Série</t>
  </si>
  <si>
    <t>Nombre séries : Nb de fois que la séquence ci-dessus est répétée.</t>
  </si>
  <si>
    <t xml:space="preserve">Tableau Résultat </t>
  </si>
  <si>
    <t>Tableau principal</t>
  </si>
  <si>
    <t>Cochez les colonnes que vous souhaitez ajouter au plan d'entrainement, les colonnes "Durée" et "Déroulement" étant toujours présentes.</t>
  </si>
  <si>
    <t>Onglet Résultat</t>
  </si>
  <si>
    <t>Cet onglet affiche le résultat des données saisies par l'utilisateur dans l'onglet "Menu"</t>
  </si>
  <si>
    <t>Onglet Paramètres</t>
  </si>
  <si>
    <t>Cet onglet permet de personnaliser les valeurs pour les listes déroulantes "Plateau", "Pignon" et "Position HT"</t>
  </si>
  <si>
    <t>Ne pas toucher à la partie "Temps"</t>
  </si>
  <si>
    <t>Si vous renseignez de nouvelles valeurs, veillez à ne pas sortir de la plage. Ex : La plage "A2: A24" se nomme "Plateau". Pour ajouter une valeur, faire clic droit "Insérer une cellule"</t>
  </si>
  <si>
    <t>Conseils</t>
  </si>
  <si>
    <t>Si Min = Max = 0, pas de prise en compte des paramètres</t>
  </si>
  <si>
    <t>Intitulé : Renseignez le nom de votre entraînement (Force, Vélocité, Développement capacité aérobie, PMA, …). Il apparaitra en haut à gauche de l'onglet "Résultat".</t>
  </si>
  <si>
    <t>S
E
R
I
E</t>
  </si>
  <si>
    <t>E
F
F
O
R
T</t>
  </si>
  <si>
    <t>Exercice 3</t>
  </si>
  <si>
    <t>Les libellés "Exercice 1", "Exercice 2", "Exercice 3" et "Contre-exercice (entre effort)" sont traités rigoureusement de la même manière. Le contre-exercice est donné à titre indicatif.</t>
  </si>
  <si>
    <t>&lt; 128BPM</t>
  </si>
  <si>
    <t>90rpm</t>
  </si>
  <si>
    <t>0-12 min.</t>
  </si>
  <si>
    <t>12-15 min.</t>
  </si>
  <si>
    <t>15-18 min.</t>
  </si>
  <si>
    <t>18-21 min.</t>
  </si>
  <si>
    <t>21-24 min.</t>
  </si>
  <si>
    <t>24-27 min.</t>
  </si>
  <si>
    <t>27-30 min.</t>
  </si>
  <si>
    <t>30-33 min.</t>
  </si>
  <si>
    <t>33-36 min.</t>
  </si>
  <si>
    <t>36-39 min.</t>
  </si>
  <si>
    <t>39-42 min.</t>
  </si>
  <si>
    <t>Echauffement pour arriver à 70% FCM</t>
  </si>
  <si>
    <t>4 min. sur un petit braquet</t>
  </si>
  <si>
    <t>&lt; 119BPM</t>
  </si>
  <si>
    <t>4min., FC &lt; à 85% (144BPM), Cad. à 22% (40rpm), Position HT : 7</t>
  </si>
  <si>
    <t>12-16 min.</t>
  </si>
  <si>
    <t>&lt; 144BPM</t>
  </si>
  <si>
    <t>16-20 min.</t>
  </si>
  <si>
    <t>20-24 min.</t>
  </si>
  <si>
    <t>24-28 min.</t>
  </si>
  <si>
    <t>28-32 min.</t>
  </si>
  <si>
    <t>32-36 min.</t>
  </si>
  <si>
    <t>36-40 min.</t>
  </si>
  <si>
    <t>40-44 min.</t>
  </si>
  <si>
    <t>44-48 min.</t>
  </si>
  <si>
    <t>48-52 min.</t>
  </si>
  <si>
    <t>52-55 min.</t>
  </si>
  <si>
    <t>Force (Fréquence 4'00")</t>
  </si>
  <si>
    <t>15 min. d'endurance</t>
  </si>
  <si>
    <t>30sec., Cad. à 50% (90rpm)</t>
  </si>
  <si>
    <t>12-12,5 min.</t>
  </si>
  <si>
    <t>30sec., Cad. à 55% (99rpm)</t>
  </si>
  <si>
    <t>12,5-13 min.</t>
  </si>
  <si>
    <t>30sec., Cad. à 61% (110rpm)</t>
  </si>
  <si>
    <t>13-13,5 min.</t>
  </si>
  <si>
    <t>13,5-14 min.</t>
  </si>
  <si>
    <t>14-14,5 min.</t>
  </si>
  <si>
    <t>14,5-15 min.</t>
  </si>
  <si>
    <t>15-15,5 min.</t>
  </si>
  <si>
    <t>15,5-16 min.</t>
  </si>
  <si>
    <t>16-16,5 min.</t>
  </si>
  <si>
    <t>16,5-17 min.</t>
  </si>
  <si>
    <t>17-17,5 min.</t>
  </si>
  <si>
    <t>17,5-18 min.</t>
  </si>
  <si>
    <t>18-18,5 min.</t>
  </si>
  <si>
    <t>18,5-19 min.</t>
  </si>
  <si>
    <t>19-19,5 min.</t>
  </si>
  <si>
    <t>19,5-20 min.</t>
  </si>
  <si>
    <t>20-20,5 min.</t>
  </si>
  <si>
    <t>20,5-21 min.</t>
  </si>
  <si>
    <t>21-21,5 min.</t>
  </si>
  <si>
    <t>21,5-22 min.</t>
  </si>
  <si>
    <t>22-22,5 min.</t>
  </si>
  <si>
    <t>22,5-23 min.</t>
  </si>
  <si>
    <t>23-23,5 min.</t>
  </si>
  <si>
    <t>23,5-24 min.</t>
  </si>
  <si>
    <t>24-24,5 min.</t>
  </si>
  <si>
    <t>24,5-25 min.</t>
  </si>
  <si>
    <t>25-25,5 min.</t>
  </si>
  <si>
    <t>25,5-26 min.</t>
  </si>
  <si>
    <t>26-26,5 min.</t>
  </si>
  <si>
    <t>26,5-27 min.</t>
  </si>
  <si>
    <t>27-42 min.</t>
  </si>
  <si>
    <t>42-45 min.</t>
  </si>
  <si>
    <t>99rpm</t>
  </si>
  <si>
    <t>110rpm</t>
  </si>
  <si>
    <t>Vélocité</t>
  </si>
  <si>
    <t>EPI</t>
  </si>
  <si>
    <t>85% PMA</t>
  </si>
  <si>
    <t>Récup. Effort</t>
  </si>
  <si>
    <t>Récup. Série</t>
  </si>
  <si>
    <t>156 - 163BPM</t>
  </si>
  <si>
    <t>61-64 min.</t>
  </si>
  <si>
    <t>64-67 min.</t>
  </si>
  <si>
    <t>45-48 min.</t>
  </si>
  <si>
    <t>48-58 min.</t>
  </si>
  <si>
    <t>58-61 min.</t>
  </si>
  <si>
    <t>67-70 min.</t>
  </si>
  <si>
    <t>70-73 min.</t>
  </si>
  <si>
    <t>73-76 min.</t>
  </si>
  <si>
    <t>76-79 min.</t>
  </si>
  <si>
    <t>79-82 min.</t>
  </si>
  <si>
    <t>82-85 min.</t>
  </si>
  <si>
    <t>85-88 min.</t>
  </si>
  <si>
    <t>88-91 min.</t>
  </si>
  <si>
    <t>91-94 min.</t>
  </si>
  <si>
    <t>94-104 min.</t>
  </si>
  <si>
    <t>104-107 min.</t>
  </si>
  <si>
    <t>6
E
F
F
O
R
T
S</t>
  </si>
  <si>
    <t>S
E
R
I
E
1</t>
  </si>
  <si>
    <t>S
E
R
I
E
2</t>
  </si>
  <si>
    <t>Date</t>
  </si>
  <si>
    <t>Boutons</t>
  </si>
  <si>
    <t>Nb efforts par série : Nb de fois que les lignes "Exercice 1", "Exercice 2", "Exercice 3", "Contre-exercice (entre effort)" sont répétées. La ligne "Contre-exercice (entre série") est ensuite ajoutée.</t>
  </si>
  <si>
    <t>L'onglet exemple "EPI" permet de mieux comprendre le fonctionnement du nombre d'efforts par série et le nombre de séries</t>
  </si>
  <si>
    <t>L'onglet Menu est protégé, mais il n'y a pas de mot de passe. Il suffit d'ôter la protection pour pouvoir modifier l'onglet.</t>
  </si>
  <si>
    <t>Le bouton Calcul permet de mettre à jour la feuille "Résultat" avec vos données</t>
  </si>
  <si>
    <t>Le bouton RAZ vide les champs modifiables (champs bleus)</t>
  </si>
  <si>
    <t>Position HT</t>
  </si>
  <si>
    <t>40rpm</t>
  </si>
  <si>
    <t>Regroupez par thème dans une même feuille vos plans d'entrainement afin d'avoir la même mise en page (plus facile pour imprimer, car les colonnes sont identiques pour un même thême)</t>
  </si>
  <si>
    <t>4min., (52X13), FC &lt; à 85% (144BPM), Cad. à 22% (40rpm), Position HT : 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</si>
</sst>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i/>
      <sz val="9"/>
      <name val="Calibri"/>
      <family val="2"/>
    </font>
    <font>
      <i/>
      <sz val="10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u val="single"/>
      <sz val="11"/>
      <name val="Calibri"/>
      <family val="2"/>
    </font>
    <font>
      <sz val="7"/>
      <name val="Calibri"/>
      <family val="2"/>
    </font>
    <font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2" fillId="2" borderId="1" xfId="0" applyFont="1" applyFill="1" applyBorder="1" applyAlignment="1">
      <alignment vertical="top"/>
    </xf>
    <xf numFmtId="1" fontId="2" fillId="3" borderId="1" xfId="0" applyNumberFormat="1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2" fillId="3" borderId="4" xfId="0" applyFont="1" applyFill="1" applyBorder="1" applyAlignment="1" applyProtection="1">
      <alignment/>
      <protection locked="0"/>
    </xf>
    <xf numFmtId="0" fontId="2" fillId="3" borderId="13" xfId="0" applyFont="1" applyFill="1" applyBorder="1" applyAlignment="1" applyProtection="1">
      <alignment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/>
      <protection locked="0"/>
    </xf>
    <xf numFmtId="0" fontId="2" fillId="3" borderId="16" xfId="0" applyFont="1" applyFill="1" applyBorder="1" applyAlignment="1" applyProtection="1">
      <alignment/>
      <protection locked="0"/>
    </xf>
    <xf numFmtId="0" fontId="2" fillId="3" borderId="17" xfId="0" applyFont="1" applyFill="1" applyBorder="1" applyAlignment="1" applyProtection="1">
      <alignment vertical="center"/>
      <protection locked="0"/>
    </xf>
    <xf numFmtId="0" fontId="2" fillId="3" borderId="17" xfId="0" applyFont="1" applyFill="1" applyBorder="1" applyAlignment="1" applyProtection="1">
      <alignment/>
      <protection locked="0"/>
    </xf>
    <xf numFmtId="0" fontId="2" fillId="3" borderId="18" xfId="0" applyFont="1" applyFill="1" applyBorder="1" applyAlignment="1" applyProtection="1">
      <alignment/>
      <protection locked="0"/>
    </xf>
    <xf numFmtId="0" fontId="2" fillId="3" borderId="14" xfId="0" applyFont="1" applyFill="1" applyBorder="1" applyAlignment="1" applyProtection="1">
      <alignment/>
      <protection locked="0"/>
    </xf>
    <xf numFmtId="0" fontId="2" fillId="3" borderId="17" xfId="0" applyFont="1" applyFill="1" applyBorder="1" applyAlignment="1" applyProtection="1">
      <alignment vertical="center" wrapText="1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/>
      <protection locked="0"/>
    </xf>
    <xf numFmtId="0" fontId="2" fillId="3" borderId="20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 locked="0"/>
    </xf>
    <xf numFmtId="0" fontId="2" fillId="3" borderId="10" xfId="0" applyFont="1" applyFill="1" applyBorder="1" applyAlignment="1" applyProtection="1">
      <alignment/>
      <protection locked="0"/>
    </xf>
    <xf numFmtId="0" fontId="2" fillId="3" borderId="11" xfId="0" applyFont="1" applyFill="1" applyBorder="1" applyAlignment="1" applyProtection="1">
      <alignment/>
      <protection locked="0"/>
    </xf>
    <xf numFmtId="0" fontId="2" fillId="3" borderId="12" xfId="0" applyFont="1" applyFill="1" applyBorder="1" applyAlignment="1" applyProtection="1">
      <alignment/>
      <protection locked="0"/>
    </xf>
    <xf numFmtId="0" fontId="2" fillId="3" borderId="21" xfId="0" applyFont="1" applyFill="1" applyBorder="1" applyAlignment="1" applyProtection="1">
      <alignment/>
      <protection locked="0"/>
    </xf>
    <xf numFmtId="0" fontId="2" fillId="3" borderId="22" xfId="0" applyFont="1" applyFill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 locked="0"/>
    </xf>
    <xf numFmtId="0" fontId="2" fillId="3" borderId="23" xfId="0" applyFont="1" applyFill="1" applyBorder="1" applyAlignment="1" applyProtection="1">
      <alignment/>
      <protection locked="0"/>
    </xf>
    <xf numFmtId="0" fontId="2" fillId="3" borderId="24" xfId="0" applyFont="1" applyFill="1" applyBorder="1" applyAlignment="1" applyProtection="1">
      <alignment/>
      <protection locked="0"/>
    </xf>
    <xf numFmtId="0" fontId="2" fillId="3" borderId="6" xfId="0" applyFont="1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4" borderId="25" xfId="0" applyFont="1" applyFill="1" applyBorder="1" applyAlignment="1">
      <alignment/>
    </xf>
    <xf numFmtId="0" fontId="0" fillId="0" borderId="1" xfId="0" applyBorder="1" applyAlignment="1">
      <alignment wrapText="1"/>
    </xf>
    <xf numFmtId="14" fontId="2" fillId="0" borderId="1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wrapText="1"/>
    </xf>
    <xf numFmtId="0" fontId="10" fillId="5" borderId="29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0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17</xdr:row>
      <xdr:rowOff>0</xdr:rowOff>
    </xdr:from>
    <xdr:to>
      <xdr:col>13</xdr:col>
      <xdr:colOff>447675</xdr:colOff>
      <xdr:row>18</xdr:row>
      <xdr:rowOff>133350</xdr:rowOff>
    </xdr:to>
    <xdr:pic>
      <xdr:nvPicPr>
        <xdr:cNvPr id="1" name="cmdCalcul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486150"/>
          <a:ext cx="1266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161925</xdr:colOff>
      <xdr:row>21</xdr:row>
      <xdr:rowOff>123825</xdr:rowOff>
    </xdr:from>
    <xdr:to>
      <xdr:col>3</xdr:col>
      <xdr:colOff>1352550</xdr:colOff>
      <xdr:row>22</xdr:row>
      <xdr:rowOff>161925</xdr:rowOff>
    </xdr:to>
    <xdr:pic>
      <xdr:nvPicPr>
        <xdr:cNvPr id="2" name="chkBraqu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4391025"/>
          <a:ext cx="1190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161925</xdr:colOff>
      <xdr:row>22</xdr:row>
      <xdr:rowOff>180975</xdr:rowOff>
    </xdr:from>
    <xdr:to>
      <xdr:col>3</xdr:col>
      <xdr:colOff>1781175</xdr:colOff>
      <xdr:row>24</xdr:row>
      <xdr:rowOff>28575</xdr:rowOff>
    </xdr:to>
    <xdr:pic>
      <xdr:nvPicPr>
        <xdr:cNvPr id="3" name="chkFrequen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4638675"/>
          <a:ext cx="1619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161925</xdr:colOff>
      <xdr:row>24</xdr:row>
      <xdr:rowOff>66675</xdr:rowOff>
    </xdr:from>
    <xdr:to>
      <xdr:col>3</xdr:col>
      <xdr:colOff>1733550</xdr:colOff>
      <xdr:row>25</xdr:row>
      <xdr:rowOff>104775</xdr:rowOff>
    </xdr:to>
    <xdr:pic>
      <xdr:nvPicPr>
        <xdr:cNvPr id="4" name="chkCaden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4905375"/>
          <a:ext cx="1571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161925</xdr:colOff>
      <xdr:row>25</xdr:row>
      <xdr:rowOff>152400</xdr:rowOff>
    </xdr:from>
    <xdr:to>
      <xdr:col>3</xdr:col>
      <xdr:colOff>1724025</xdr:colOff>
      <xdr:row>27</xdr:row>
      <xdr:rowOff>0</xdr:rowOff>
    </xdr:to>
    <xdr:pic>
      <xdr:nvPicPr>
        <xdr:cNvPr id="5" name="chkPuissanc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2575" y="5181600"/>
          <a:ext cx="1562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161925</xdr:colOff>
      <xdr:row>27</xdr:row>
      <xdr:rowOff>28575</xdr:rowOff>
    </xdr:from>
    <xdr:to>
      <xdr:col>3</xdr:col>
      <xdr:colOff>1771650</xdr:colOff>
      <xdr:row>28</xdr:row>
      <xdr:rowOff>66675</xdr:rowOff>
    </xdr:to>
    <xdr:pic>
      <xdr:nvPicPr>
        <xdr:cNvPr id="6" name="chkPositionH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5438775"/>
          <a:ext cx="1609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15</xdr:col>
      <xdr:colOff>495300</xdr:colOff>
      <xdr:row>18</xdr:row>
      <xdr:rowOff>133350</xdr:rowOff>
    </xdr:to>
    <xdr:pic>
      <xdr:nvPicPr>
        <xdr:cNvPr id="7" name="cmdRA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10600" y="3486150"/>
          <a:ext cx="800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36</xdr:row>
      <xdr:rowOff>133350</xdr:rowOff>
    </xdr:from>
    <xdr:to>
      <xdr:col>15</xdr:col>
      <xdr:colOff>666750</xdr:colOff>
      <xdr:row>38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001375" y="6791325"/>
          <a:ext cx="161925" cy="4286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32</xdr:row>
      <xdr:rowOff>19050</xdr:rowOff>
    </xdr:from>
    <xdr:to>
      <xdr:col>7</xdr:col>
      <xdr:colOff>295275</xdr:colOff>
      <xdr:row>35</xdr:row>
      <xdr:rowOff>19050</xdr:rowOff>
    </xdr:to>
    <xdr:sp>
      <xdr:nvSpPr>
        <xdr:cNvPr id="1" name="AutoShape 2"/>
        <xdr:cNvSpPr>
          <a:spLocks/>
        </xdr:cNvSpPr>
      </xdr:nvSpPr>
      <xdr:spPr>
        <a:xfrm rot="10800000">
          <a:off x="6562725" y="5219700"/>
          <a:ext cx="409575" cy="676275"/>
        </a:xfrm>
        <a:prstGeom prst="ben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29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24950" cy="471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10</xdr:col>
      <xdr:colOff>304800</xdr:colOff>
      <xdr:row>29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124950" cy="469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95250</xdr:colOff>
      <xdr:row>30</xdr:row>
      <xdr:rowOff>9525</xdr:rowOff>
    </xdr:from>
    <xdr:to>
      <xdr:col>7</xdr:col>
      <xdr:colOff>504825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6638925" y="4876800"/>
          <a:ext cx="409575" cy="676275"/>
        </a:xfrm>
        <a:prstGeom prst="ben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685800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472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142875</xdr:colOff>
      <xdr:row>30</xdr:row>
      <xdr:rowOff>38100</xdr:rowOff>
    </xdr:from>
    <xdr:to>
      <xdr:col>7</xdr:col>
      <xdr:colOff>552450</xdr:colOff>
      <xdr:row>34</xdr:row>
      <xdr:rowOff>38100</xdr:rowOff>
    </xdr:to>
    <xdr:sp>
      <xdr:nvSpPr>
        <xdr:cNvPr id="2" name="AutoShape 2"/>
        <xdr:cNvSpPr>
          <a:spLocks/>
        </xdr:cNvSpPr>
      </xdr:nvSpPr>
      <xdr:spPr>
        <a:xfrm rot="10800000">
          <a:off x="6315075" y="4895850"/>
          <a:ext cx="409575" cy="676275"/>
        </a:xfrm>
        <a:prstGeom prst="ben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T3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10.8515625" style="1" customWidth="1"/>
    <col min="2" max="3" width="5.00390625" style="1" customWidth="1"/>
    <col min="4" max="4" width="27.140625" style="1" customWidth="1"/>
    <col min="5" max="5" width="21.00390625" style="1" customWidth="1"/>
    <col min="6" max="6" width="5.8515625" style="1" customWidth="1"/>
    <col min="7" max="7" width="6.57421875" style="1" customWidth="1"/>
    <col min="8" max="10" width="7.7109375" style="1" customWidth="1"/>
    <col min="11" max="11" width="4.57421875" style="1" customWidth="1"/>
    <col min="12" max="12" width="7.7109375" style="1" customWidth="1"/>
    <col min="13" max="13" width="4.57421875" style="1" customWidth="1"/>
    <col min="14" max="14" width="7.7109375" style="1" customWidth="1"/>
    <col min="15" max="15" width="4.57421875" style="1" customWidth="1"/>
    <col min="16" max="16" width="7.7109375" style="1" customWidth="1"/>
    <col min="17" max="17" width="4.57421875" style="1" customWidth="1"/>
    <col min="18" max="19" width="7.7109375" style="1" customWidth="1"/>
    <col min="20" max="20" width="8.8515625" style="1" customWidth="1"/>
    <col min="21" max="16384" width="11.421875" style="1" customWidth="1"/>
  </cols>
  <sheetData>
    <row r="1" spans="1:2" ht="30" customHeight="1" thickBot="1">
      <c r="A1" s="68" t="s">
        <v>40</v>
      </c>
      <c r="B1" s="69"/>
    </row>
    <row r="2" spans="1:3" ht="15.75" thickBot="1">
      <c r="A2" s="4" t="s">
        <v>6</v>
      </c>
      <c r="B2" s="27">
        <v>170</v>
      </c>
      <c r="C2" s="2"/>
    </row>
    <row r="3" spans="1:3" ht="15.75" thickBot="1">
      <c r="A3" s="4" t="s">
        <v>7</v>
      </c>
      <c r="B3" s="28">
        <v>0</v>
      </c>
      <c r="C3" s="2"/>
    </row>
    <row r="4" spans="1:3" ht="15.75" thickBot="1">
      <c r="A4" s="4" t="s">
        <v>8</v>
      </c>
      <c r="B4" s="4">
        <f>B2-B3</f>
        <v>170</v>
      </c>
      <c r="C4" s="2"/>
    </row>
    <row r="5" spans="1:3" ht="15.75" thickBot="1">
      <c r="A5" s="4" t="s">
        <v>9</v>
      </c>
      <c r="B5" s="28">
        <v>180</v>
      </c>
      <c r="C5" s="2"/>
    </row>
    <row r="6" ht="15.75" thickBot="1"/>
    <row r="7" spans="5:20" ht="15">
      <c r="E7" s="72" t="s">
        <v>23</v>
      </c>
      <c r="F7" s="81" t="s">
        <v>1</v>
      </c>
      <c r="G7" s="72" t="s">
        <v>17</v>
      </c>
      <c r="H7" s="83" t="s">
        <v>2</v>
      </c>
      <c r="I7" s="84"/>
      <c r="J7" s="85" t="s">
        <v>13</v>
      </c>
      <c r="K7" s="86"/>
      <c r="L7" s="86"/>
      <c r="M7" s="87"/>
      <c r="N7" s="85" t="s">
        <v>12</v>
      </c>
      <c r="O7" s="86"/>
      <c r="P7" s="86"/>
      <c r="Q7" s="87"/>
      <c r="R7" s="88" t="s">
        <v>14</v>
      </c>
      <c r="S7" s="89"/>
      <c r="T7" s="80" t="s">
        <v>33</v>
      </c>
    </row>
    <row r="8" spans="5:20" ht="15.75" thickBot="1">
      <c r="E8" s="73"/>
      <c r="F8" s="82"/>
      <c r="G8" s="73"/>
      <c r="H8" s="8" t="s">
        <v>3</v>
      </c>
      <c r="I8" s="9" t="s">
        <v>4</v>
      </c>
      <c r="J8" s="10" t="s">
        <v>10</v>
      </c>
      <c r="K8" s="14"/>
      <c r="L8" s="11" t="s">
        <v>11</v>
      </c>
      <c r="M8" s="14"/>
      <c r="N8" s="10" t="s">
        <v>10</v>
      </c>
      <c r="O8" s="14"/>
      <c r="P8" s="11" t="s">
        <v>11</v>
      </c>
      <c r="Q8" s="14"/>
      <c r="R8" s="10" t="s">
        <v>10</v>
      </c>
      <c r="S8" s="11" t="s">
        <v>11</v>
      </c>
      <c r="T8" s="73"/>
    </row>
    <row r="9" spans="4:20" ht="15" customHeight="1" thickBot="1">
      <c r="D9" s="6" t="s">
        <v>0</v>
      </c>
      <c r="E9" s="31" t="s">
        <v>87</v>
      </c>
      <c r="F9" s="32">
        <v>12</v>
      </c>
      <c r="G9" s="33" t="s">
        <v>18</v>
      </c>
      <c r="H9" s="34"/>
      <c r="I9" s="30"/>
      <c r="J9" s="34">
        <v>0</v>
      </c>
      <c r="K9" s="15">
        <f>ROUND(FCMinEchauff%*FCReserve,0)</f>
        <v>0</v>
      </c>
      <c r="L9" s="44">
        <v>70</v>
      </c>
      <c r="M9" s="15">
        <f>ROUND(FCMaxEchauff%*FCReserve,0)</f>
        <v>119</v>
      </c>
      <c r="N9" s="47"/>
      <c r="O9" s="18">
        <f>ROUND(CadMinEchauff%*CMax,0)</f>
        <v>0</v>
      </c>
      <c r="P9" s="50"/>
      <c r="Q9" s="21">
        <f>ROUND(CadMaxEchauff%*CMax,0)</f>
        <v>0</v>
      </c>
      <c r="R9" s="47"/>
      <c r="S9" s="50"/>
      <c r="T9" s="33">
        <v>2</v>
      </c>
    </row>
    <row r="10" spans="2:20" ht="15" customHeight="1" thickBot="1">
      <c r="B10" s="77" t="s">
        <v>70</v>
      </c>
      <c r="C10" s="74" t="s">
        <v>71</v>
      </c>
      <c r="D10" s="6" t="s">
        <v>27</v>
      </c>
      <c r="E10" s="35"/>
      <c r="F10" s="36">
        <v>4</v>
      </c>
      <c r="G10" s="36" t="s">
        <v>18</v>
      </c>
      <c r="H10" s="37">
        <v>52</v>
      </c>
      <c r="I10" s="38">
        <v>13</v>
      </c>
      <c r="J10" s="37"/>
      <c r="K10" s="16">
        <f>ROUND(FCMinEx1%*FCReserve,0)</f>
        <v>0</v>
      </c>
      <c r="L10" s="45">
        <v>85</v>
      </c>
      <c r="M10" s="16">
        <f>ROUND(FCMaxEx1%*FCReserve,0)</f>
        <v>145</v>
      </c>
      <c r="N10" s="48">
        <v>22</v>
      </c>
      <c r="O10" s="19">
        <f>ROUND(CadMinEx1%*CMax,0)</f>
        <v>40</v>
      </c>
      <c r="P10" s="51">
        <v>22</v>
      </c>
      <c r="Q10" s="22">
        <f>ROUND(CadMaxEx1%*CMax,0)</f>
        <v>40</v>
      </c>
      <c r="R10" s="48"/>
      <c r="S10" s="51"/>
      <c r="T10" s="36">
        <v>7</v>
      </c>
    </row>
    <row r="11" spans="2:20" ht="15" customHeight="1" thickBot="1">
      <c r="B11" s="78"/>
      <c r="C11" s="75"/>
      <c r="D11" s="6" t="s">
        <v>28</v>
      </c>
      <c r="E11" s="35" t="s">
        <v>88</v>
      </c>
      <c r="F11" s="36">
        <v>4</v>
      </c>
      <c r="G11" s="36" t="s">
        <v>18</v>
      </c>
      <c r="H11" s="37"/>
      <c r="I11" s="38"/>
      <c r="J11" s="37"/>
      <c r="K11" s="16">
        <f>ROUND(FCMinEx2%*FCReserve,0)</f>
        <v>0</v>
      </c>
      <c r="L11" s="45"/>
      <c r="M11" s="16">
        <f>ROUND(FCMaxEx2%*FCReserve,0)</f>
        <v>0</v>
      </c>
      <c r="N11" s="48">
        <v>50</v>
      </c>
      <c r="O11" s="19">
        <f>ROUND(CadMinEx2%*CMax,0)</f>
        <v>90</v>
      </c>
      <c r="P11" s="51">
        <v>50</v>
      </c>
      <c r="Q11" s="22">
        <f>ROUND(CadMaxEx2%*CMax,0)</f>
        <v>90</v>
      </c>
      <c r="R11" s="48"/>
      <c r="S11" s="51"/>
      <c r="T11" s="36">
        <v>2</v>
      </c>
    </row>
    <row r="12" spans="2:20" ht="15" customHeight="1" thickBot="1">
      <c r="B12" s="78"/>
      <c r="C12" s="75"/>
      <c r="D12" s="6" t="s">
        <v>72</v>
      </c>
      <c r="E12" s="35"/>
      <c r="F12" s="36"/>
      <c r="G12" s="36" t="s">
        <v>18</v>
      </c>
      <c r="H12" s="37"/>
      <c r="I12" s="38"/>
      <c r="J12" s="37"/>
      <c r="K12" s="16">
        <f>ROUND(FCMinEx3%*FCReserve,0)</f>
        <v>0</v>
      </c>
      <c r="L12" s="45"/>
      <c r="M12" s="16">
        <f>ROUND(FCMaxEx3%*FCReserve,0)</f>
        <v>0</v>
      </c>
      <c r="N12" s="48"/>
      <c r="O12" s="19">
        <f>ROUND(CadMinEx3%*CMax,0)</f>
        <v>0</v>
      </c>
      <c r="P12" s="51"/>
      <c r="Q12" s="22">
        <f>ROUND(CadMaxEx3%*CMax,0)</f>
        <v>0</v>
      </c>
      <c r="R12" s="48"/>
      <c r="S12" s="51"/>
      <c r="T12" s="36"/>
    </row>
    <row r="13" spans="2:20" ht="15" customHeight="1" thickBot="1">
      <c r="B13" s="78"/>
      <c r="C13" s="76"/>
      <c r="D13" s="7" t="s">
        <v>24</v>
      </c>
      <c r="E13" s="39"/>
      <c r="F13" s="36"/>
      <c r="G13" s="36" t="s">
        <v>18</v>
      </c>
      <c r="H13" s="37"/>
      <c r="I13" s="38"/>
      <c r="J13" s="37"/>
      <c r="K13" s="16">
        <f>ROUND(FCMinEffort%*FCReserve,0)</f>
        <v>0</v>
      </c>
      <c r="L13" s="45"/>
      <c r="M13" s="16">
        <f>ROUND(FCMaxEffort%*FCReserve,0)</f>
        <v>0</v>
      </c>
      <c r="N13" s="48"/>
      <c r="O13" s="19">
        <f>ROUND(CadMinEffort%*CMax,0)</f>
        <v>0</v>
      </c>
      <c r="P13" s="51"/>
      <c r="Q13" s="22">
        <f>ROUND(CadMaxEffort%*CMax,0)</f>
        <v>0</v>
      </c>
      <c r="R13" s="48"/>
      <c r="S13" s="51"/>
      <c r="T13" s="36"/>
    </row>
    <row r="14" spans="2:20" ht="15" customHeight="1" thickBot="1">
      <c r="B14" s="79"/>
      <c r="C14" s="58"/>
      <c r="D14" s="7" t="s">
        <v>25</v>
      </c>
      <c r="E14" s="39"/>
      <c r="F14" s="36"/>
      <c r="G14" s="36" t="s">
        <v>18</v>
      </c>
      <c r="H14" s="37"/>
      <c r="I14" s="38"/>
      <c r="J14" s="37"/>
      <c r="K14" s="16">
        <f>ROUND(FCMinSerie%*FCReserve,0)</f>
        <v>0</v>
      </c>
      <c r="L14" s="45"/>
      <c r="M14" s="16">
        <f>ROUND(FCMaxSerie%*FCReserve,0)</f>
        <v>0</v>
      </c>
      <c r="N14" s="48"/>
      <c r="O14" s="19">
        <f>ROUND(CadMinSerie%*CMax,0)</f>
        <v>0</v>
      </c>
      <c r="P14" s="51"/>
      <c r="Q14" s="22">
        <f>ROUND(CadMaxSerie%*CMax,0)</f>
        <v>0</v>
      </c>
      <c r="R14" s="48"/>
      <c r="S14" s="51"/>
      <c r="T14" s="36"/>
    </row>
    <row r="15" spans="4:20" ht="15" customHeight="1" thickBot="1">
      <c r="D15" s="6" t="s">
        <v>16</v>
      </c>
      <c r="E15" s="40" t="s">
        <v>16</v>
      </c>
      <c r="F15" s="41">
        <v>3</v>
      </c>
      <c r="G15" s="42" t="s">
        <v>18</v>
      </c>
      <c r="H15" s="43"/>
      <c r="I15" s="29"/>
      <c r="J15" s="43"/>
      <c r="K15" s="17">
        <f>ROUND(FCMinCalme%*FCReserve,0)</f>
        <v>0</v>
      </c>
      <c r="L15" s="46"/>
      <c r="M15" s="17">
        <f>ROUND(FCMaxCalme%*FCReserve,0)</f>
        <v>0</v>
      </c>
      <c r="N15" s="49"/>
      <c r="O15" s="20">
        <f>ROUND(CadMinCalme%*CMax,0)</f>
        <v>0</v>
      </c>
      <c r="P15" s="52"/>
      <c r="Q15" s="23">
        <f>ROUND(CadMaxCalme%*CMax,0)</f>
        <v>0</v>
      </c>
      <c r="R15" s="49"/>
      <c r="S15" s="52"/>
      <c r="T15" s="42">
        <v>2</v>
      </c>
    </row>
    <row r="16" ht="15" customHeight="1"/>
    <row r="17" ht="15" customHeight="1" thickBot="1"/>
    <row r="18" spans="4:9" ht="15" customHeight="1">
      <c r="D18" s="5" t="s">
        <v>26</v>
      </c>
      <c r="F18" s="62" t="s">
        <v>21</v>
      </c>
      <c r="G18" s="63"/>
      <c r="H18" s="64"/>
      <c r="I18" s="30">
        <v>5</v>
      </c>
    </row>
    <row r="19" spans="4:18" ht="15" customHeight="1" thickBot="1">
      <c r="D19" s="42" t="s">
        <v>103</v>
      </c>
      <c r="F19" s="65" t="s">
        <v>20</v>
      </c>
      <c r="G19" s="66"/>
      <c r="H19" s="67"/>
      <c r="I19" s="29">
        <v>1</v>
      </c>
      <c r="R19" s="1" t="s">
        <v>22</v>
      </c>
    </row>
    <row r="20" ht="15.75" thickBot="1"/>
    <row r="21" ht="15.75" thickBot="1">
      <c r="D21" s="26" t="s">
        <v>29</v>
      </c>
    </row>
    <row r="22" ht="15">
      <c r="D22" s="70"/>
    </row>
    <row r="23" ht="15">
      <c r="D23" s="70"/>
    </row>
    <row r="24" ht="15">
      <c r="D24" s="70"/>
    </row>
    <row r="25" ht="15">
      <c r="D25" s="70"/>
    </row>
    <row r="26" ht="15">
      <c r="D26" s="70"/>
    </row>
    <row r="27" ht="15">
      <c r="D27" s="70"/>
    </row>
    <row r="28" ht="15">
      <c r="D28" s="70"/>
    </row>
    <row r="29" ht="15.75" thickBot="1">
      <c r="D29" s="71"/>
    </row>
    <row r="30" ht="15">
      <c r="H30" s="13"/>
    </row>
  </sheetData>
  <sheetProtection sheet="1" objects="1" scenarios="1"/>
  <mergeCells count="14">
    <mergeCell ref="T7:T8"/>
    <mergeCell ref="F7:F8"/>
    <mergeCell ref="G7:G8"/>
    <mergeCell ref="H7:I7"/>
    <mergeCell ref="J7:M7"/>
    <mergeCell ref="N7:Q7"/>
    <mergeCell ref="R7:S7"/>
    <mergeCell ref="F18:H18"/>
    <mergeCell ref="F19:H19"/>
    <mergeCell ref="A1:B1"/>
    <mergeCell ref="D22:D29"/>
    <mergeCell ref="E7:E8"/>
    <mergeCell ref="C10:C13"/>
    <mergeCell ref="B10:B14"/>
  </mergeCells>
  <dataValidations count="5">
    <dataValidation type="list" allowBlank="1" showInputMessage="1" showErrorMessage="1" sqref="H10:H14">
      <formula1>Plateau</formula1>
    </dataValidation>
    <dataValidation type="list" allowBlank="1" showInputMessage="1" showErrorMessage="1" sqref="I9:I14">
      <formula1>Pignon</formula1>
    </dataValidation>
    <dataValidation type="list" allowBlank="1" showInputMessage="1" showErrorMessage="1" sqref="T9:T14">
      <formula1>PositionHT</formula1>
    </dataValidation>
    <dataValidation type="list" allowBlank="1" showInputMessage="1" showErrorMessage="1" sqref="G9:G15">
      <formula1>Temps</formula1>
    </dataValidation>
    <dataValidation type="list" showInputMessage="1" showErrorMessage="1" sqref="H9">
      <formula1>Plateau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8"/>
  </sheetPr>
  <dimension ref="A1:F13"/>
  <sheetViews>
    <sheetView workbookViewId="0" topLeftCell="A1">
      <selection activeCell="E31" sqref="E31"/>
    </sheetView>
  </sheetViews>
  <sheetFormatPr defaultColWidth="11.421875" defaultRowHeight="12.75"/>
  <cols>
    <col min="1" max="1" width="38.421875" style="12" customWidth="1"/>
    <col min="2" max="2" width="5.8515625" style="12" bestFit="1" customWidth="1"/>
    <col min="3" max="3" width="12.8515625" style="12" bestFit="1" customWidth="1"/>
    <col min="4" max="4" width="9.7109375" style="12" bestFit="1" customWidth="1"/>
    <col min="5" max="8" width="10.57421875" style="12" bestFit="1" customWidth="1"/>
    <col min="9" max="16384" width="38.421875" style="12" customWidth="1"/>
  </cols>
  <sheetData>
    <row r="1" spans="1:6" ht="13.5" thickBot="1">
      <c r="A1" s="25" t="s">
        <v>103</v>
      </c>
      <c r="B1" s="24" t="s">
        <v>1</v>
      </c>
      <c r="C1" s="24" t="s">
        <v>30</v>
      </c>
      <c r="D1" s="24" t="s">
        <v>31</v>
      </c>
      <c r="E1" s="24" t="s">
        <v>32</v>
      </c>
      <c r="F1" s="24" t="s">
        <v>174</v>
      </c>
    </row>
    <row r="2" spans="1:6" ht="13.5" thickBot="1">
      <c r="A2" s="24" t="s">
        <v>87</v>
      </c>
      <c r="B2" s="24">
        <v>12</v>
      </c>
      <c r="C2" s="24" t="s">
        <v>76</v>
      </c>
      <c r="D2" s="24" t="s">
        <v>89</v>
      </c>
      <c r="E2" s="24"/>
      <c r="F2" s="24">
        <v>2</v>
      </c>
    </row>
    <row r="3" spans="1:6" ht="13.5" thickBot="1">
      <c r="A3" s="24" t="s">
        <v>177</v>
      </c>
      <c r="B3" s="24">
        <v>4</v>
      </c>
      <c r="C3" s="24" t="s">
        <v>91</v>
      </c>
      <c r="D3" s="24" t="s">
        <v>92</v>
      </c>
      <c r="E3" s="24" t="s">
        <v>175</v>
      </c>
      <c r="F3" s="24">
        <v>7</v>
      </c>
    </row>
    <row r="4" spans="1:6" ht="13.5" thickBot="1">
      <c r="A4" s="24" t="s">
        <v>88</v>
      </c>
      <c r="B4" s="24">
        <v>4</v>
      </c>
      <c r="C4" s="24" t="s">
        <v>93</v>
      </c>
      <c r="D4" s="24"/>
      <c r="E4" s="24" t="s">
        <v>75</v>
      </c>
      <c r="F4" s="24">
        <v>2</v>
      </c>
    </row>
    <row r="5" spans="1:6" ht="13.5" thickBot="1">
      <c r="A5" s="24" t="s">
        <v>177</v>
      </c>
      <c r="B5" s="24">
        <v>4</v>
      </c>
      <c r="C5" s="24" t="s">
        <v>94</v>
      </c>
      <c r="D5" s="24" t="s">
        <v>92</v>
      </c>
      <c r="E5" s="24" t="s">
        <v>175</v>
      </c>
      <c r="F5" s="24">
        <v>7</v>
      </c>
    </row>
    <row r="6" spans="1:6" ht="13.5" thickBot="1">
      <c r="A6" s="24" t="s">
        <v>88</v>
      </c>
      <c r="B6" s="24">
        <v>4</v>
      </c>
      <c r="C6" s="24" t="s">
        <v>95</v>
      </c>
      <c r="D6" s="24"/>
      <c r="E6" s="24" t="s">
        <v>75</v>
      </c>
      <c r="F6" s="24">
        <v>2</v>
      </c>
    </row>
    <row r="7" spans="1:6" ht="13.5" thickBot="1">
      <c r="A7" s="24" t="s">
        <v>177</v>
      </c>
      <c r="B7" s="24">
        <v>4</v>
      </c>
      <c r="C7" s="24" t="s">
        <v>96</v>
      </c>
      <c r="D7" s="24" t="s">
        <v>92</v>
      </c>
      <c r="E7" s="24" t="s">
        <v>175</v>
      </c>
      <c r="F7" s="24">
        <v>7</v>
      </c>
    </row>
    <row r="8" spans="1:6" ht="13.5" thickBot="1">
      <c r="A8" s="24" t="s">
        <v>88</v>
      </c>
      <c r="B8" s="24">
        <v>4</v>
      </c>
      <c r="C8" s="24" t="s">
        <v>97</v>
      </c>
      <c r="D8" s="24"/>
      <c r="E8" s="24" t="s">
        <v>75</v>
      </c>
      <c r="F8" s="24">
        <v>2</v>
      </c>
    </row>
    <row r="9" spans="1:6" ht="13.5" thickBot="1">
      <c r="A9" s="24" t="s">
        <v>177</v>
      </c>
      <c r="B9" s="24">
        <v>4</v>
      </c>
      <c r="C9" s="24" t="s">
        <v>98</v>
      </c>
      <c r="D9" s="24" t="s">
        <v>92</v>
      </c>
      <c r="E9" s="24" t="s">
        <v>175</v>
      </c>
      <c r="F9" s="24">
        <v>7</v>
      </c>
    </row>
    <row r="10" spans="1:6" ht="13.5" thickBot="1">
      <c r="A10" s="24" t="s">
        <v>88</v>
      </c>
      <c r="B10" s="24">
        <v>4</v>
      </c>
      <c r="C10" s="24" t="s">
        <v>99</v>
      </c>
      <c r="D10" s="24"/>
      <c r="E10" s="24" t="s">
        <v>75</v>
      </c>
      <c r="F10" s="24">
        <v>2</v>
      </c>
    </row>
    <row r="11" spans="1:6" ht="13.5" thickBot="1">
      <c r="A11" s="24" t="s">
        <v>177</v>
      </c>
      <c r="B11" s="24">
        <v>4</v>
      </c>
      <c r="C11" s="24" t="s">
        <v>100</v>
      </c>
      <c r="D11" s="24" t="s">
        <v>92</v>
      </c>
      <c r="E11" s="24" t="s">
        <v>175</v>
      </c>
      <c r="F11" s="24">
        <v>7</v>
      </c>
    </row>
    <row r="12" spans="1:6" ht="13.5" thickBot="1">
      <c r="A12" s="24" t="s">
        <v>88</v>
      </c>
      <c r="B12" s="24">
        <v>4</v>
      </c>
      <c r="C12" s="24" t="s">
        <v>101</v>
      </c>
      <c r="D12" s="24"/>
      <c r="E12" s="24" t="s">
        <v>75</v>
      </c>
      <c r="F12" s="24">
        <v>2</v>
      </c>
    </row>
    <row r="13" spans="1:6" ht="13.5" thickBot="1">
      <c r="A13" s="24" t="s">
        <v>16</v>
      </c>
      <c r="B13" s="24">
        <v>3</v>
      </c>
      <c r="C13" s="24" t="s">
        <v>102</v>
      </c>
      <c r="D13" s="24"/>
      <c r="E13" s="24"/>
      <c r="F13" s="24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15"/>
  </sheetPr>
  <dimension ref="A1:D24"/>
  <sheetViews>
    <sheetView zoomScale="85" zoomScaleNormal="85" workbookViewId="0" topLeftCell="A1">
      <selection activeCell="F47" sqref="F47"/>
    </sheetView>
  </sheetViews>
  <sheetFormatPr defaultColWidth="11.421875" defaultRowHeight="12.75"/>
  <cols>
    <col min="1" max="4" width="12.421875" style="0" customWidth="1"/>
  </cols>
  <sheetData>
    <row r="1" spans="1:4" ht="12.75">
      <c r="A1" s="3" t="s">
        <v>3</v>
      </c>
      <c r="B1" s="3" t="s">
        <v>4</v>
      </c>
      <c r="C1" s="3" t="s">
        <v>15</v>
      </c>
      <c r="D1" s="3" t="s">
        <v>17</v>
      </c>
    </row>
    <row r="2" spans="1:4" ht="12.75">
      <c r="A2" t="s">
        <v>5</v>
      </c>
      <c r="B2" t="s">
        <v>5</v>
      </c>
      <c r="C2" t="s">
        <v>5</v>
      </c>
      <c r="D2" t="s">
        <v>18</v>
      </c>
    </row>
    <row r="3" spans="1:4" ht="12.75">
      <c r="A3">
        <v>22</v>
      </c>
      <c r="B3">
        <v>11</v>
      </c>
      <c r="C3">
        <v>1</v>
      </c>
      <c r="D3" t="s">
        <v>19</v>
      </c>
    </row>
    <row r="4" spans="1:3" ht="12.75">
      <c r="A4">
        <v>24</v>
      </c>
      <c r="B4">
        <v>12</v>
      </c>
      <c r="C4">
        <v>2</v>
      </c>
    </row>
    <row r="5" spans="1:3" ht="12.75">
      <c r="A5">
        <v>26</v>
      </c>
      <c r="B5">
        <v>13</v>
      </c>
      <c r="C5">
        <v>3</v>
      </c>
    </row>
    <row r="6" spans="1:3" ht="12.75">
      <c r="A6">
        <v>28</v>
      </c>
      <c r="B6">
        <v>14</v>
      </c>
      <c r="C6">
        <v>4</v>
      </c>
    </row>
    <row r="7" spans="1:3" ht="12.75">
      <c r="A7">
        <v>30</v>
      </c>
      <c r="B7">
        <v>15</v>
      </c>
      <c r="C7">
        <v>5</v>
      </c>
    </row>
    <row r="8" spans="1:3" ht="12.75">
      <c r="A8">
        <v>32</v>
      </c>
      <c r="B8">
        <v>16</v>
      </c>
      <c r="C8">
        <v>6</v>
      </c>
    </row>
    <row r="9" spans="1:3" ht="12.75">
      <c r="A9">
        <v>34</v>
      </c>
      <c r="B9">
        <v>17</v>
      </c>
      <c r="C9">
        <v>7</v>
      </c>
    </row>
    <row r="10" spans="1:3" ht="12.75">
      <c r="A10">
        <v>36</v>
      </c>
      <c r="B10">
        <v>18</v>
      </c>
      <c r="C10">
        <v>8</v>
      </c>
    </row>
    <row r="11" spans="1:3" ht="12.75">
      <c r="A11">
        <v>38</v>
      </c>
      <c r="B11">
        <v>19</v>
      </c>
      <c r="C11">
        <v>9</v>
      </c>
    </row>
    <row r="12" spans="1:3" ht="12.75">
      <c r="A12">
        <v>39</v>
      </c>
      <c r="B12">
        <v>20</v>
      </c>
      <c r="C12">
        <v>10</v>
      </c>
    </row>
    <row r="13" spans="1:2" ht="12.75">
      <c r="A13">
        <v>40</v>
      </c>
      <c r="B13">
        <v>21</v>
      </c>
    </row>
    <row r="14" spans="1:2" ht="12.75">
      <c r="A14">
        <v>41</v>
      </c>
      <c r="B14">
        <v>22</v>
      </c>
    </row>
    <row r="15" spans="1:2" ht="12.75">
      <c r="A15">
        <v>42</v>
      </c>
      <c r="B15">
        <v>23</v>
      </c>
    </row>
    <row r="16" spans="1:2" ht="12.75">
      <c r="A16">
        <v>44</v>
      </c>
      <c r="B16">
        <v>24</v>
      </c>
    </row>
    <row r="17" spans="1:2" ht="12.75">
      <c r="A17">
        <v>46</v>
      </c>
      <c r="B17">
        <v>25</v>
      </c>
    </row>
    <row r="18" spans="1:2" ht="12.75">
      <c r="A18">
        <v>48</v>
      </c>
      <c r="B18">
        <v>26</v>
      </c>
    </row>
    <row r="19" spans="1:2" ht="12.75">
      <c r="A19">
        <v>50</v>
      </c>
      <c r="B19">
        <v>27</v>
      </c>
    </row>
    <row r="20" spans="1:2" ht="12.75">
      <c r="A20">
        <v>51</v>
      </c>
      <c r="B20">
        <v>28</v>
      </c>
    </row>
    <row r="21" spans="1:2" ht="12.75">
      <c r="A21">
        <v>52</v>
      </c>
      <c r="B21">
        <v>29</v>
      </c>
    </row>
    <row r="22" spans="1:2" ht="12.75">
      <c r="A22">
        <v>53</v>
      </c>
      <c r="B22">
        <v>30</v>
      </c>
    </row>
    <row r="23" spans="1:2" ht="12.75">
      <c r="A23">
        <v>54</v>
      </c>
      <c r="B23">
        <v>31</v>
      </c>
    </row>
    <row r="24" spans="1:2" ht="12.75">
      <c r="A24">
        <v>55</v>
      </c>
      <c r="B24">
        <v>32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tabColor indexed="11"/>
  </sheetPr>
  <dimension ref="A1:D51"/>
  <sheetViews>
    <sheetView workbookViewId="0" topLeftCell="A1">
      <selection activeCell="F56" sqref="F56"/>
    </sheetView>
  </sheetViews>
  <sheetFormatPr defaultColWidth="11.421875" defaultRowHeight="12.75"/>
  <cols>
    <col min="1" max="2" width="4.421875" style="1" customWidth="1"/>
    <col min="3" max="16384" width="11.421875" style="1" customWidth="1"/>
  </cols>
  <sheetData>
    <row r="1" ht="15.75">
      <c r="A1" s="56" t="s">
        <v>38</v>
      </c>
    </row>
    <row r="2" ht="15">
      <c r="B2" s="57" t="s">
        <v>39</v>
      </c>
    </row>
    <row r="3" ht="15">
      <c r="C3" s="1" t="s">
        <v>41</v>
      </c>
    </row>
    <row r="4" ht="15">
      <c r="C4" s="1" t="s">
        <v>43</v>
      </c>
    </row>
    <row r="5" ht="15">
      <c r="C5" s="1" t="s">
        <v>42</v>
      </c>
    </row>
    <row r="7" ht="15">
      <c r="B7" s="57" t="s">
        <v>59</v>
      </c>
    </row>
    <row r="8" ht="15">
      <c r="C8" s="1" t="s">
        <v>45</v>
      </c>
    </row>
    <row r="9" ht="15">
      <c r="C9" s="1" t="s">
        <v>46</v>
      </c>
    </row>
    <row r="10" ht="15">
      <c r="C10" s="1" t="s">
        <v>44</v>
      </c>
    </row>
    <row r="11" ht="15">
      <c r="C11" s="1" t="s">
        <v>52</v>
      </c>
    </row>
    <row r="12" ht="15">
      <c r="C12" s="1" t="s">
        <v>47</v>
      </c>
    </row>
    <row r="13" ht="15">
      <c r="D13" s="1" t="s">
        <v>68</v>
      </c>
    </row>
    <row r="14" ht="15">
      <c r="D14" s="1" t="s">
        <v>51</v>
      </c>
    </row>
    <row r="15" ht="15">
      <c r="D15" s="1" t="s">
        <v>50</v>
      </c>
    </row>
    <row r="16" ht="15">
      <c r="D16" s="1" t="s">
        <v>49</v>
      </c>
    </row>
    <row r="17" ht="15">
      <c r="D17" s="1" t="s">
        <v>48</v>
      </c>
    </row>
    <row r="18" ht="15">
      <c r="C18" s="1" t="s">
        <v>53</v>
      </c>
    </row>
    <row r="19" ht="15">
      <c r="C19" s="1" t="s">
        <v>54</v>
      </c>
    </row>
    <row r="21" ht="15">
      <c r="B21" s="57" t="s">
        <v>55</v>
      </c>
    </row>
    <row r="22" ht="15">
      <c r="C22" s="1" t="s">
        <v>69</v>
      </c>
    </row>
    <row r="24" ht="15">
      <c r="B24" s="57" t="s">
        <v>56</v>
      </c>
    </row>
    <row r="25" ht="15">
      <c r="C25" s="1" t="s">
        <v>169</v>
      </c>
    </row>
    <row r="26" ht="15">
      <c r="C26" s="1" t="s">
        <v>57</v>
      </c>
    </row>
    <row r="28" ht="15">
      <c r="B28" s="57" t="s">
        <v>58</v>
      </c>
    </row>
    <row r="29" ht="15">
      <c r="C29" s="1" t="s">
        <v>60</v>
      </c>
    </row>
    <row r="32" ht="15.75">
      <c r="A32" s="56" t="s">
        <v>61</v>
      </c>
    </row>
    <row r="33" ht="15">
      <c r="B33" s="1" t="s">
        <v>62</v>
      </c>
    </row>
    <row r="36" ht="15.75">
      <c r="A36" s="56" t="s">
        <v>63</v>
      </c>
    </row>
    <row r="37" ht="15">
      <c r="B37" s="1" t="s">
        <v>64</v>
      </c>
    </row>
    <row r="38" ht="15">
      <c r="B38" s="1" t="s">
        <v>65</v>
      </c>
    </row>
    <row r="39" ht="15">
      <c r="B39" s="1" t="s">
        <v>66</v>
      </c>
    </row>
    <row r="42" ht="15.75">
      <c r="A42" s="56" t="s">
        <v>168</v>
      </c>
    </row>
    <row r="43" ht="15">
      <c r="B43" s="1" t="s">
        <v>172</v>
      </c>
    </row>
    <row r="44" ht="15">
      <c r="B44" s="1" t="s">
        <v>173</v>
      </c>
    </row>
    <row r="47" ht="15.75">
      <c r="A47" s="56" t="s">
        <v>67</v>
      </c>
    </row>
    <row r="48" ht="15">
      <c r="B48" s="1" t="s">
        <v>176</v>
      </c>
    </row>
    <row r="49" ht="15">
      <c r="B49" s="1" t="s">
        <v>73</v>
      </c>
    </row>
    <row r="50" ht="15">
      <c r="B50" s="1" t="s">
        <v>170</v>
      </c>
    </row>
    <row r="51" ht="15">
      <c r="B51" s="1" t="s">
        <v>171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tabColor indexed="9"/>
  </sheetPr>
  <dimension ref="B2:D4"/>
  <sheetViews>
    <sheetView workbookViewId="0" topLeftCell="A1">
      <selection activeCell="C4" sqref="C4"/>
    </sheetView>
  </sheetViews>
  <sheetFormatPr defaultColWidth="11.421875" defaultRowHeight="12.75"/>
  <cols>
    <col min="4" max="4" width="57.140625" style="0" customWidth="1"/>
  </cols>
  <sheetData>
    <row r="2" spans="2:4" ht="15">
      <c r="B2" s="54" t="s">
        <v>34</v>
      </c>
      <c r="C2" s="54" t="s">
        <v>167</v>
      </c>
      <c r="D2" s="54" t="s">
        <v>35</v>
      </c>
    </row>
    <row r="3" spans="2:4" ht="15">
      <c r="B3" s="55" t="s">
        <v>36</v>
      </c>
      <c r="C3" s="60">
        <v>41246</v>
      </c>
      <c r="D3" s="53" t="s">
        <v>37</v>
      </c>
    </row>
    <row r="4" spans="2:4" ht="15">
      <c r="B4" s="1"/>
      <c r="C4" s="1"/>
      <c r="D4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>
    <tabColor indexed="43"/>
  </sheetPr>
  <dimension ref="A32:F44"/>
  <sheetViews>
    <sheetView workbookViewId="0" topLeftCell="A4">
      <selection activeCell="A44" sqref="A44"/>
    </sheetView>
  </sheetViews>
  <sheetFormatPr defaultColWidth="11.421875" defaultRowHeight="12.75"/>
  <cols>
    <col min="1" max="1" width="38.421875" style="12" customWidth="1"/>
    <col min="2" max="2" width="5.8515625" style="12" bestFit="1" customWidth="1"/>
    <col min="3" max="3" width="12.8515625" style="12" bestFit="1" customWidth="1"/>
    <col min="4" max="4" width="9.8515625" style="12" bestFit="1" customWidth="1"/>
    <col min="5" max="5" width="10.281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3.5" thickBot="1"/>
    <row r="32" spans="1:6" ht="13.5" thickBot="1">
      <c r="A32" s="25" t="s">
        <v>103</v>
      </c>
      <c r="B32" s="61" t="s">
        <v>1</v>
      </c>
      <c r="C32" s="61" t="s">
        <v>30</v>
      </c>
      <c r="D32" s="61" t="s">
        <v>31</v>
      </c>
      <c r="E32" s="61" t="s">
        <v>32</v>
      </c>
      <c r="F32" s="61" t="s">
        <v>174</v>
      </c>
    </row>
    <row r="33" spans="1:6" ht="13.5" thickBot="1">
      <c r="A33" s="59" t="s">
        <v>87</v>
      </c>
      <c r="B33" s="24">
        <v>12</v>
      </c>
      <c r="C33" s="24" t="s">
        <v>76</v>
      </c>
      <c r="D33" s="24" t="s">
        <v>89</v>
      </c>
      <c r="E33" s="24"/>
      <c r="F33" s="24">
        <v>2</v>
      </c>
    </row>
    <row r="34" spans="1:6" ht="26.25" thickBot="1">
      <c r="A34" s="59" t="s">
        <v>90</v>
      </c>
      <c r="B34" s="24">
        <v>4</v>
      </c>
      <c r="C34" s="24" t="s">
        <v>91</v>
      </c>
      <c r="D34" s="24" t="s">
        <v>92</v>
      </c>
      <c r="E34" s="24" t="s">
        <v>175</v>
      </c>
      <c r="F34" s="24">
        <v>7</v>
      </c>
    </row>
    <row r="35" spans="1:6" ht="13.5" thickBot="1">
      <c r="A35" s="59" t="s">
        <v>88</v>
      </c>
      <c r="B35" s="24">
        <v>4</v>
      </c>
      <c r="C35" s="24" t="s">
        <v>93</v>
      </c>
      <c r="D35" s="24"/>
      <c r="E35" s="24" t="s">
        <v>75</v>
      </c>
      <c r="F35" s="24">
        <v>2</v>
      </c>
    </row>
    <row r="36" spans="1:6" ht="26.25" thickBot="1">
      <c r="A36" s="59" t="s">
        <v>90</v>
      </c>
      <c r="B36" s="24">
        <v>4</v>
      </c>
      <c r="C36" s="24" t="s">
        <v>94</v>
      </c>
      <c r="D36" s="24" t="s">
        <v>92</v>
      </c>
      <c r="E36" s="24" t="s">
        <v>175</v>
      </c>
      <c r="F36" s="24">
        <v>7</v>
      </c>
    </row>
    <row r="37" spans="1:6" ht="13.5" thickBot="1">
      <c r="A37" s="59" t="s">
        <v>88</v>
      </c>
      <c r="B37" s="24">
        <v>4</v>
      </c>
      <c r="C37" s="24" t="s">
        <v>95</v>
      </c>
      <c r="D37" s="24"/>
      <c r="E37" s="24" t="s">
        <v>75</v>
      </c>
      <c r="F37" s="24">
        <v>2</v>
      </c>
    </row>
    <row r="38" spans="1:6" ht="26.25" thickBot="1">
      <c r="A38" s="59" t="s">
        <v>90</v>
      </c>
      <c r="B38" s="24">
        <v>4</v>
      </c>
      <c r="C38" s="24" t="s">
        <v>96</v>
      </c>
      <c r="D38" s="24" t="s">
        <v>92</v>
      </c>
      <c r="E38" s="24" t="s">
        <v>175</v>
      </c>
      <c r="F38" s="24">
        <v>7</v>
      </c>
    </row>
    <row r="39" spans="1:6" ht="13.5" thickBot="1">
      <c r="A39" s="59" t="s">
        <v>88</v>
      </c>
      <c r="B39" s="24">
        <v>4</v>
      </c>
      <c r="C39" s="24" t="s">
        <v>97</v>
      </c>
      <c r="D39" s="24"/>
      <c r="E39" s="24" t="s">
        <v>75</v>
      </c>
      <c r="F39" s="24">
        <v>2</v>
      </c>
    </row>
    <row r="40" spans="1:6" ht="26.25" thickBot="1">
      <c r="A40" s="59" t="s">
        <v>90</v>
      </c>
      <c r="B40" s="24">
        <v>4</v>
      </c>
      <c r="C40" s="24" t="s">
        <v>98</v>
      </c>
      <c r="D40" s="24" t="s">
        <v>92</v>
      </c>
      <c r="E40" s="24" t="s">
        <v>175</v>
      </c>
      <c r="F40" s="24">
        <v>7</v>
      </c>
    </row>
    <row r="41" spans="1:6" ht="13.5" thickBot="1">
      <c r="A41" s="59" t="s">
        <v>88</v>
      </c>
      <c r="B41" s="24">
        <v>4</v>
      </c>
      <c r="C41" s="24" t="s">
        <v>99</v>
      </c>
      <c r="D41" s="24"/>
      <c r="E41" s="24" t="s">
        <v>75</v>
      </c>
      <c r="F41" s="24">
        <v>2</v>
      </c>
    </row>
    <row r="42" spans="1:6" ht="26.25" thickBot="1">
      <c r="A42" s="59" t="s">
        <v>90</v>
      </c>
      <c r="B42" s="24">
        <v>4</v>
      </c>
      <c r="C42" s="24" t="s">
        <v>100</v>
      </c>
      <c r="D42" s="24" t="s">
        <v>92</v>
      </c>
      <c r="E42" s="24" t="s">
        <v>175</v>
      </c>
      <c r="F42" s="24">
        <v>7</v>
      </c>
    </row>
    <row r="43" spans="1:6" ht="13.5" thickBot="1">
      <c r="A43" s="59" t="s">
        <v>88</v>
      </c>
      <c r="B43" s="24">
        <v>4</v>
      </c>
      <c r="C43" s="24" t="s">
        <v>101</v>
      </c>
      <c r="D43" s="24"/>
      <c r="E43" s="24" t="s">
        <v>75</v>
      </c>
      <c r="F43" s="24">
        <v>2</v>
      </c>
    </row>
    <row r="44" spans="1:6" ht="13.5" thickBot="1">
      <c r="A44" s="59" t="s">
        <v>16</v>
      </c>
      <c r="B44" s="24">
        <v>3</v>
      </c>
      <c r="C44" s="24" t="s">
        <v>102</v>
      </c>
      <c r="D44" s="24"/>
      <c r="E44" s="24"/>
      <c r="F44" s="2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indexed="43"/>
  </sheetPr>
  <dimension ref="A31:E64"/>
  <sheetViews>
    <sheetView workbookViewId="0" topLeftCell="A28">
      <selection activeCell="F48" sqref="F48"/>
    </sheetView>
  </sheetViews>
  <sheetFormatPr defaultColWidth="11.421875" defaultRowHeight="12.75"/>
  <cols>
    <col min="1" max="1" width="38.421875" style="12" customWidth="1"/>
    <col min="2" max="2" width="5.8515625" style="12" bestFit="1" customWidth="1"/>
    <col min="3" max="3" width="12.8515625" style="12" bestFit="1" customWidth="1"/>
    <col min="4" max="4" width="9.8515625" style="12" bestFit="1" customWidth="1"/>
    <col min="5" max="5" width="8.28125" style="12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3.5" thickBot="1"/>
    <row r="31" spans="1:5" ht="13.5" thickBot="1">
      <c r="A31" s="25" t="s">
        <v>142</v>
      </c>
      <c r="B31" s="24" t="s">
        <v>1</v>
      </c>
      <c r="C31" s="24" t="s">
        <v>30</v>
      </c>
      <c r="D31" s="24" t="s">
        <v>31</v>
      </c>
      <c r="E31" s="24" t="s">
        <v>32</v>
      </c>
    </row>
    <row r="32" spans="1:5" ht="13.5" thickBot="1">
      <c r="A32" s="24" t="s">
        <v>0</v>
      </c>
      <c r="B32" s="24">
        <v>12</v>
      </c>
      <c r="C32" s="24" t="s">
        <v>76</v>
      </c>
      <c r="D32" s="24" t="s">
        <v>89</v>
      </c>
      <c r="E32" s="24"/>
    </row>
    <row r="33" spans="1:5" ht="13.5" thickBot="1">
      <c r="A33" s="24" t="s">
        <v>105</v>
      </c>
      <c r="B33" s="24">
        <v>30</v>
      </c>
      <c r="C33" s="24" t="s">
        <v>106</v>
      </c>
      <c r="D33" s="24"/>
      <c r="E33" s="24" t="s">
        <v>75</v>
      </c>
    </row>
    <row r="34" spans="1:5" ht="13.5" thickBot="1">
      <c r="A34" s="24" t="s">
        <v>107</v>
      </c>
      <c r="B34" s="24">
        <v>30</v>
      </c>
      <c r="C34" s="24" t="s">
        <v>108</v>
      </c>
      <c r="D34" s="24"/>
      <c r="E34" s="24" t="s">
        <v>140</v>
      </c>
    </row>
    <row r="35" spans="1:5" ht="13.5" thickBot="1">
      <c r="A35" s="24" t="s">
        <v>109</v>
      </c>
      <c r="B35" s="24">
        <v>30</v>
      </c>
      <c r="C35" s="24" t="s">
        <v>110</v>
      </c>
      <c r="D35" s="24"/>
      <c r="E35" s="24" t="s">
        <v>141</v>
      </c>
    </row>
    <row r="36" spans="1:5" ht="13.5" thickBot="1">
      <c r="A36" s="24" t="s">
        <v>105</v>
      </c>
      <c r="B36" s="24">
        <v>30</v>
      </c>
      <c r="C36" s="24" t="s">
        <v>111</v>
      </c>
      <c r="D36" s="24"/>
      <c r="E36" s="24" t="s">
        <v>75</v>
      </c>
    </row>
    <row r="37" spans="1:5" ht="13.5" thickBot="1">
      <c r="A37" s="24" t="s">
        <v>107</v>
      </c>
      <c r="B37" s="24">
        <v>30</v>
      </c>
      <c r="C37" s="24" t="s">
        <v>112</v>
      </c>
      <c r="D37" s="24"/>
      <c r="E37" s="24" t="s">
        <v>140</v>
      </c>
    </row>
    <row r="38" spans="1:5" ht="13.5" thickBot="1">
      <c r="A38" s="24" t="s">
        <v>109</v>
      </c>
      <c r="B38" s="24">
        <v>30</v>
      </c>
      <c r="C38" s="24" t="s">
        <v>113</v>
      </c>
      <c r="D38" s="24"/>
      <c r="E38" s="24" t="s">
        <v>141</v>
      </c>
    </row>
    <row r="39" spans="1:5" ht="13.5" thickBot="1">
      <c r="A39" s="24" t="s">
        <v>105</v>
      </c>
      <c r="B39" s="24">
        <v>30</v>
      </c>
      <c r="C39" s="24" t="s">
        <v>114</v>
      </c>
      <c r="D39" s="24"/>
      <c r="E39" s="24" t="s">
        <v>75</v>
      </c>
    </row>
    <row r="40" spans="1:5" ht="13.5" thickBot="1">
      <c r="A40" s="24" t="s">
        <v>107</v>
      </c>
      <c r="B40" s="24">
        <v>30</v>
      </c>
      <c r="C40" s="24" t="s">
        <v>115</v>
      </c>
      <c r="D40" s="24"/>
      <c r="E40" s="24" t="s">
        <v>140</v>
      </c>
    </row>
    <row r="41" spans="1:5" ht="13.5" thickBot="1">
      <c r="A41" s="24" t="s">
        <v>109</v>
      </c>
      <c r="B41" s="24">
        <v>30</v>
      </c>
      <c r="C41" s="24" t="s">
        <v>116</v>
      </c>
      <c r="D41" s="24"/>
      <c r="E41" s="24" t="s">
        <v>141</v>
      </c>
    </row>
    <row r="42" spans="1:5" ht="13.5" thickBot="1">
      <c r="A42" s="24" t="s">
        <v>105</v>
      </c>
      <c r="B42" s="24">
        <v>30</v>
      </c>
      <c r="C42" s="24" t="s">
        <v>117</v>
      </c>
      <c r="D42" s="24"/>
      <c r="E42" s="24" t="s">
        <v>75</v>
      </c>
    </row>
    <row r="43" spans="1:5" ht="13.5" thickBot="1">
      <c r="A43" s="24" t="s">
        <v>107</v>
      </c>
      <c r="B43" s="24">
        <v>30</v>
      </c>
      <c r="C43" s="24" t="s">
        <v>118</v>
      </c>
      <c r="D43" s="24"/>
      <c r="E43" s="24" t="s">
        <v>140</v>
      </c>
    </row>
    <row r="44" spans="1:5" ht="13.5" thickBot="1">
      <c r="A44" s="24" t="s">
        <v>109</v>
      </c>
      <c r="B44" s="24">
        <v>30</v>
      </c>
      <c r="C44" s="24" t="s">
        <v>119</v>
      </c>
      <c r="D44" s="24"/>
      <c r="E44" s="24" t="s">
        <v>141</v>
      </c>
    </row>
    <row r="45" spans="1:5" ht="13.5" thickBot="1">
      <c r="A45" s="24" t="s">
        <v>105</v>
      </c>
      <c r="B45" s="24">
        <v>30</v>
      </c>
      <c r="C45" s="24" t="s">
        <v>120</v>
      </c>
      <c r="D45" s="24"/>
      <c r="E45" s="24" t="s">
        <v>75</v>
      </c>
    </row>
    <row r="46" spans="1:5" ht="13.5" thickBot="1">
      <c r="A46" s="24" t="s">
        <v>107</v>
      </c>
      <c r="B46" s="24">
        <v>30</v>
      </c>
      <c r="C46" s="24" t="s">
        <v>121</v>
      </c>
      <c r="D46" s="24"/>
      <c r="E46" s="24" t="s">
        <v>140</v>
      </c>
    </row>
    <row r="47" spans="1:5" ht="13.5" thickBot="1">
      <c r="A47" s="24" t="s">
        <v>109</v>
      </c>
      <c r="B47" s="24">
        <v>30</v>
      </c>
      <c r="C47" s="24" t="s">
        <v>122</v>
      </c>
      <c r="D47" s="24"/>
      <c r="E47" s="24" t="s">
        <v>141</v>
      </c>
    </row>
    <row r="48" spans="1:5" ht="13.5" thickBot="1">
      <c r="A48" s="24" t="s">
        <v>105</v>
      </c>
      <c r="B48" s="24">
        <v>30</v>
      </c>
      <c r="C48" s="24" t="s">
        <v>123</v>
      </c>
      <c r="D48" s="24"/>
      <c r="E48" s="24" t="s">
        <v>75</v>
      </c>
    </row>
    <row r="49" spans="1:5" ht="13.5" thickBot="1">
      <c r="A49" s="24" t="s">
        <v>107</v>
      </c>
      <c r="B49" s="24">
        <v>30</v>
      </c>
      <c r="C49" s="24" t="s">
        <v>124</v>
      </c>
      <c r="D49" s="24"/>
      <c r="E49" s="24" t="s">
        <v>140</v>
      </c>
    </row>
    <row r="50" spans="1:5" ht="13.5" thickBot="1">
      <c r="A50" s="24" t="s">
        <v>109</v>
      </c>
      <c r="B50" s="24">
        <v>30</v>
      </c>
      <c r="C50" s="24" t="s">
        <v>125</v>
      </c>
      <c r="D50" s="24"/>
      <c r="E50" s="24" t="s">
        <v>141</v>
      </c>
    </row>
    <row r="51" spans="1:5" ht="13.5" thickBot="1">
      <c r="A51" s="24" t="s">
        <v>105</v>
      </c>
      <c r="B51" s="24">
        <v>30</v>
      </c>
      <c r="C51" s="24" t="s">
        <v>126</v>
      </c>
      <c r="D51" s="24"/>
      <c r="E51" s="24" t="s">
        <v>75</v>
      </c>
    </row>
    <row r="52" spans="1:5" ht="13.5" thickBot="1">
      <c r="A52" s="24" t="s">
        <v>107</v>
      </c>
      <c r="B52" s="24">
        <v>30</v>
      </c>
      <c r="C52" s="24" t="s">
        <v>127</v>
      </c>
      <c r="D52" s="24"/>
      <c r="E52" s="24" t="s">
        <v>140</v>
      </c>
    </row>
    <row r="53" spans="1:5" ht="13.5" thickBot="1">
      <c r="A53" s="24" t="s">
        <v>109</v>
      </c>
      <c r="B53" s="24">
        <v>30</v>
      </c>
      <c r="C53" s="24" t="s">
        <v>128</v>
      </c>
      <c r="D53" s="24"/>
      <c r="E53" s="24" t="s">
        <v>141</v>
      </c>
    </row>
    <row r="54" spans="1:5" ht="13.5" thickBot="1">
      <c r="A54" s="24" t="s">
        <v>105</v>
      </c>
      <c r="B54" s="24">
        <v>30</v>
      </c>
      <c r="C54" s="24" t="s">
        <v>129</v>
      </c>
      <c r="D54" s="24"/>
      <c r="E54" s="24" t="s">
        <v>75</v>
      </c>
    </row>
    <row r="55" spans="1:5" ht="13.5" thickBot="1">
      <c r="A55" s="24" t="s">
        <v>107</v>
      </c>
      <c r="B55" s="24">
        <v>30</v>
      </c>
      <c r="C55" s="24" t="s">
        <v>130</v>
      </c>
      <c r="D55" s="24"/>
      <c r="E55" s="24" t="s">
        <v>140</v>
      </c>
    </row>
    <row r="56" spans="1:5" ht="13.5" thickBot="1">
      <c r="A56" s="24" t="s">
        <v>109</v>
      </c>
      <c r="B56" s="24">
        <v>30</v>
      </c>
      <c r="C56" s="24" t="s">
        <v>131</v>
      </c>
      <c r="D56" s="24"/>
      <c r="E56" s="24" t="s">
        <v>141</v>
      </c>
    </row>
    <row r="57" spans="1:5" ht="13.5" thickBot="1">
      <c r="A57" s="24" t="s">
        <v>105</v>
      </c>
      <c r="B57" s="24">
        <v>30</v>
      </c>
      <c r="C57" s="24" t="s">
        <v>132</v>
      </c>
      <c r="D57" s="24"/>
      <c r="E57" s="24" t="s">
        <v>75</v>
      </c>
    </row>
    <row r="58" spans="1:5" ht="13.5" thickBot="1">
      <c r="A58" s="24" t="s">
        <v>107</v>
      </c>
      <c r="B58" s="24">
        <v>30</v>
      </c>
      <c r="C58" s="24" t="s">
        <v>133</v>
      </c>
      <c r="D58" s="24"/>
      <c r="E58" s="24" t="s">
        <v>140</v>
      </c>
    </row>
    <row r="59" spans="1:5" ht="13.5" thickBot="1">
      <c r="A59" s="24" t="s">
        <v>109</v>
      </c>
      <c r="B59" s="24">
        <v>30</v>
      </c>
      <c r="C59" s="24" t="s">
        <v>134</v>
      </c>
      <c r="D59" s="24"/>
      <c r="E59" s="24" t="s">
        <v>141</v>
      </c>
    </row>
    <row r="60" spans="1:5" ht="13.5" thickBot="1">
      <c r="A60" s="24" t="s">
        <v>105</v>
      </c>
      <c r="B60" s="24">
        <v>30</v>
      </c>
      <c r="C60" s="24" t="s">
        <v>135</v>
      </c>
      <c r="D60" s="24"/>
      <c r="E60" s="24" t="s">
        <v>75</v>
      </c>
    </row>
    <row r="61" spans="1:5" ht="13.5" thickBot="1">
      <c r="A61" s="24" t="s">
        <v>107</v>
      </c>
      <c r="B61" s="24">
        <v>30</v>
      </c>
      <c r="C61" s="24" t="s">
        <v>136</v>
      </c>
      <c r="D61" s="24"/>
      <c r="E61" s="24" t="s">
        <v>140</v>
      </c>
    </row>
    <row r="62" spans="1:5" ht="13.5" thickBot="1">
      <c r="A62" s="24" t="s">
        <v>109</v>
      </c>
      <c r="B62" s="24">
        <v>30</v>
      </c>
      <c r="C62" s="24" t="s">
        <v>137</v>
      </c>
      <c r="D62" s="24"/>
      <c r="E62" s="24" t="s">
        <v>141</v>
      </c>
    </row>
    <row r="63" spans="1:5" ht="13.5" thickBot="1">
      <c r="A63" s="24" t="s">
        <v>104</v>
      </c>
      <c r="B63" s="24">
        <v>15</v>
      </c>
      <c r="C63" s="24" t="s">
        <v>138</v>
      </c>
      <c r="D63" s="24" t="s">
        <v>74</v>
      </c>
      <c r="E63" s="24" t="s">
        <v>75</v>
      </c>
    </row>
    <row r="64" spans="1:5" ht="13.5" thickBot="1">
      <c r="A64" s="24" t="s">
        <v>16</v>
      </c>
      <c r="B64" s="24">
        <v>3</v>
      </c>
      <c r="C64" s="24" t="s">
        <v>139</v>
      </c>
      <c r="D64" s="24"/>
      <c r="E64" s="2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indexed="43"/>
  </sheetPr>
  <dimension ref="A33:F61"/>
  <sheetViews>
    <sheetView workbookViewId="0" topLeftCell="A1">
      <selection activeCell="F63" sqref="F63"/>
    </sheetView>
  </sheetViews>
  <sheetFormatPr defaultColWidth="11.421875" defaultRowHeight="12.75"/>
  <cols>
    <col min="1" max="1" width="38.421875" style="12" customWidth="1"/>
    <col min="2" max="2" width="5.8515625" style="12" bestFit="1" customWidth="1"/>
    <col min="3" max="4" width="12.8515625" style="12" bestFit="1" customWidth="1"/>
    <col min="5" max="6" width="5.57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3.5" thickBot="1"/>
    <row r="33" spans="1:4" ht="13.5" thickBot="1">
      <c r="A33" s="25" t="s">
        <v>143</v>
      </c>
      <c r="B33" s="24" t="s">
        <v>1</v>
      </c>
      <c r="C33" s="24" t="s">
        <v>30</v>
      </c>
      <c r="D33" s="24" t="s">
        <v>31</v>
      </c>
    </row>
    <row r="34" spans="1:4" ht="13.5" thickBot="1">
      <c r="A34" s="24" t="s">
        <v>0</v>
      </c>
      <c r="B34" s="24">
        <v>12</v>
      </c>
      <c r="C34" s="24" t="s">
        <v>76</v>
      </c>
      <c r="D34" s="24" t="s">
        <v>89</v>
      </c>
    </row>
    <row r="35" spans="1:6" ht="13.5" thickBot="1">
      <c r="A35" s="24" t="s">
        <v>144</v>
      </c>
      <c r="B35" s="24">
        <v>3</v>
      </c>
      <c r="C35" s="24" t="s">
        <v>77</v>
      </c>
      <c r="D35" s="24" t="s">
        <v>147</v>
      </c>
      <c r="E35" s="90" t="s">
        <v>164</v>
      </c>
      <c r="F35" s="92" t="s">
        <v>165</v>
      </c>
    </row>
    <row r="36" spans="1:6" ht="13.5" thickBot="1">
      <c r="A36" s="24" t="s">
        <v>145</v>
      </c>
      <c r="B36" s="24">
        <v>3</v>
      </c>
      <c r="C36" s="24" t="s">
        <v>78</v>
      </c>
      <c r="D36" s="24" t="s">
        <v>74</v>
      </c>
      <c r="E36" s="91"/>
      <c r="F36" s="93"/>
    </row>
    <row r="37" spans="1:6" ht="13.5" thickBot="1">
      <c r="A37" s="24" t="s">
        <v>144</v>
      </c>
      <c r="B37" s="24">
        <v>3</v>
      </c>
      <c r="C37" s="24" t="s">
        <v>79</v>
      </c>
      <c r="D37" s="24" t="s">
        <v>147</v>
      </c>
      <c r="E37" s="91"/>
      <c r="F37" s="93"/>
    </row>
    <row r="38" spans="1:6" ht="13.5" thickBot="1">
      <c r="A38" s="24" t="s">
        <v>145</v>
      </c>
      <c r="B38" s="24">
        <v>3</v>
      </c>
      <c r="C38" s="24" t="s">
        <v>80</v>
      </c>
      <c r="D38" s="24" t="s">
        <v>74</v>
      </c>
      <c r="E38" s="91"/>
      <c r="F38" s="93"/>
    </row>
    <row r="39" spans="1:6" ht="13.5" thickBot="1">
      <c r="A39" s="24" t="s">
        <v>144</v>
      </c>
      <c r="B39" s="24">
        <v>3</v>
      </c>
      <c r="C39" s="24" t="s">
        <v>81</v>
      </c>
      <c r="D39" s="24" t="s">
        <v>147</v>
      </c>
      <c r="E39" s="91"/>
      <c r="F39" s="93"/>
    </row>
    <row r="40" spans="1:6" ht="13.5" thickBot="1">
      <c r="A40" s="24" t="s">
        <v>145</v>
      </c>
      <c r="B40" s="24">
        <v>3</v>
      </c>
      <c r="C40" s="24" t="s">
        <v>82</v>
      </c>
      <c r="D40" s="24" t="s">
        <v>74</v>
      </c>
      <c r="E40" s="91"/>
      <c r="F40" s="93"/>
    </row>
    <row r="41" spans="1:6" ht="13.5" thickBot="1">
      <c r="A41" s="24" t="s">
        <v>144</v>
      </c>
      <c r="B41" s="24">
        <v>3</v>
      </c>
      <c r="C41" s="24" t="s">
        <v>83</v>
      </c>
      <c r="D41" s="24" t="s">
        <v>147</v>
      </c>
      <c r="E41" s="91"/>
      <c r="F41" s="93"/>
    </row>
    <row r="42" spans="1:6" ht="13.5" thickBot="1">
      <c r="A42" s="24" t="s">
        <v>145</v>
      </c>
      <c r="B42" s="24">
        <v>3</v>
      </c>
      <c r="C42" s="24" t="s">
        <v>84</v>
      </c>
      <c r="D42" s="24" t="s">
        <v>74</v>
      </c>
      <c r="E42" s="91"/>
      <c r="F42" s="93"/>
    </row>
    <row r="43" spans="1:6" ht="13.5" thickBot="1">
      <c r="A43" s="24" t="s">
        <v>144</v>
      </c>
      <c r="B43" s="24">
        <v>3</v>
      </c>
      <c r="C43" s="24" t="s">
        <v>85</v>
      </c>
      <c r="D43" s="24" t="s">
        <v>147</v>
      </c>
      <c r="E43" s="91"/>
      <c r="F43" s="93"/>
    </row>
    <row r="44" spans="1:6" ht="13.5" thickBot="1">
      <c r="A44" s="24" t="s">
        <v>145</v>
      </c>
      <c r="B44" s="24">
        <v>3</v>
      </c>
      <c r="C44" s="24" t="s">
        <v>86</v>
      </c>
      <c r="D44" s="24" t="s">
        <v>74</v>
      </c>
      <c r="E44" s="91"/>
      <c r="F44" s="93"/>
    </row>
    <row r="45" spans="1:6" ht="13.5" thickBot="1">
      <c r="A45" s="24" t="s">
        <v>144</v>
      </c>
      <c r="B45" s="24">
        <v>3</v>
      </c>
      <c r="C45" s="24" t="s">
        <v>139</v>
      </c>
      <c r="D45" s="24" t="s">
        <v>147</v>
      </c>
      <c r="E45" s="91"/>
      <c r="F45" s="93"/>
    </row>
    <row r="46" spans="1:6" ht="13.5" thickBot="1">
      <c r="A46" s="24" t="s">
        <v>145</v>
      </c>
      <c r="B46" s="24">
        <v>3</v>
      </c>
      <c r="C46" s="24" t="s">
        <v>150</v>
      </c>
      <c r="D46" s="24" t="s">
        <v>74</v>
      </c>
      <c r="E46" s="91"/>
      <c r="F46" s="93"/>
    </row>
    <row r="47" spans="1:6" ht="13.5" thickBot="1">
      <c r="A47" s="24" t="s">
        <v>146</v>
      </c>
      <c r="B47" s="24">
        <v>10</v>
      </c>
      <c r="C47" s="24" t="s">
        <v>151</v>
      </c>
      <c r="D47" s="24" t="s">
        <v>74</v>
      </c>
      <c r="F47" s="93"/>
    </row>
    <row r="48" spans="1:6" ht="13.5" thickBot="1">
      <c r="A48" s="24" t="s">
        <v>144</v>
      </c>
      <c r="B48" s="24">
        <v>3</v>
      </c>
      <c r="C48" s="24" t="s">
        <v>152</v>
      </c>
      <c r="D48" s="24" t="s">
        <v>147</v>
      </c>
      <c r="E48" s="90" t="s">
        <v>164</v>
      </c>
      <c r="F48" s="92" t="s">
        <v>166</v>
      </c>
    </row>
    <row r="49" spans="1:6" ht="13.5" thickBot="1">
      <c r="A49" s="24" t="s">
        <v>145</v>
      </c>
      <c r="B49" s="24">
        <v>3</v>
      </c>
      <c r="C49" s="24" t="s">
        <v>148</v>
      </c>
      <c r="D49" s="24" t="s">
        <v>74</v>
      </c>
      <c r="E49" s="91"/>
      <c r="F49" s="93"/>
    </row>
    <row r="50" spans="1:6" ht="13.5" thickBot="1">
      <c r="A50" s="24" t="s">
        <v>144</v>
      </c>
      <c r="B50" s="24">
        <v>3</v>
      </c>
      <c r="C50" s="24" t="s">
        <v>149</v>
      </c>
      <c r="D50" s="24" t="s">
        <v>147</v>
      </c>
      <c r="E50" s="91"/>
      <c r="F50" s="93"/>
    </row>
    <row r="51" spans="1:6" ht="13.5" thickBot="1">
      <c r="A51" s="24" t="s">
        <v>145</v>
      </c>
      <c r="B51" s="24">
        <v>3</v>
      </c>
      <c r="C51" s="24" t="s">
        <v>153</v>
      </c>
      <c r="D51" s="24" t="s">
        <v>74</v>
      </c>
      <c r="E51" s="91"/>
      <c r="F51" s="93"/>
    </row>
    <row r="52" spans="1:6" ht="13.5" thickBot="1">
      <c r="A52" s="24" t="s">
        <v>144</v>
      </c>
      <c r="B52" s="24">
        <v>3</v>
      </c>
      <c r="C52" s="24" t="s">
        <v>154</v>
      </c>
      <c r="D52" s="24" t="s">
        <v>147</v>
      </c>
      <c r="E52" s="91"/>
      <c r="F52" s="93"/>
    </row>
    <row r="53" spans="1:6" ht="13.5" thickBot="1">
      <c r="A53" s="24" t="s">
        <v>145</v>
      </c>
      <c r="B53" s="24">
        <v>3</v>
      </c>
      <c r="C53" s="24" t="s">
        <v>155</v>
      </c>
      <c r="D53" s="24" t="s">
        <v>74</v>
      </c>
      <c r="E53" s="91"/>
      <c r="F53" s="93"/>
    </row>
    <row r="54" spans="1:6" ht="13.5" thickBot="1">
      <c r="A54" s="24" t="s">
        <v>144</v>
      </c>
      <c r="B54" s="24">
        <v>3</v>
      </c>
      <c r="C54" s="24" t="s">
        <v>156</v>
      </c>
      <c r="D54" s="24" t="s">
        <v>147</v>
      </c>
      <c r="E54" s="91"/>
      <c r="F54" s="93"/>
    </row>
    <row r="55" spans="1:6" ht="13.5" thickBot="1">
      <c r="A55" s="24" t="s">
        <v>145</v>
      </c>
      <c r="B55" s="24">
        <v>3</v>
      </c>
      <c r="C55" s="24" t="s">
        <v>157</v>
      </c>
      <c r="D55" s="24" t="s">
        <v>74</v>
      </c>
      <c r="E55" s="91"/>
      <c r="F55" s="93"/>
    </row>
    <row r="56" spans="1:6" ht="13.5" thickBot="1">
      <c r="A56" s="24" t="s">
        <v>144</v>
      </c>
      <c r="B56" s="24">
        <v>3</v>
      </c>
      <c r="C56" s="24" t="s">
        <v>158</v>
      </c>
      <c r="D56" s="24" t="s">
        <v>147</v>
      </c>
      <c r="E56" s="91"/>
      <c r="F56" s="93"/>
    </row>
    <row r="57" spans="1:6" ht="13.5" thickBot="1">
      <c r="A57" s="24" t="s">
        <v>145</v>
      </c>
      <c r="B57" s="24">
        <v>3</v>
      </c>
      <c r="C57" s="24" t="s">
        <v>159</v>
      </c>
      <c r="D57" s="24" t="s">
        <v>74</v>
      </c>
      <c r="E57" s="91"/>
      <c r="F57" s="93"/>
    </row>
    <row r="58" spans="1:6" ht="13.5" thickBot="1">
      <c r="A58" s="24" t="s">
        <v>144</v>
      </c>
      <c r="B58" s="24">
        <v>3</v>
      </c>
      <c r="C58" s="24" t="s">
        <v>160</v>
      </c>
      <c r="D58" s="24" t="s">
        <v>147</v>
      </c>
      <c r="E58" s="91"/>
      <c r="F58" s="93"/>
    </row>
    <row r="59" spans="1:6" ht="13.5" thickBot="1">
      <c r="A59" s="24" t="s">
        <v>145</v>
      </c>
      <c r="B59" s="24">
        <v>3</v>
      </c>
      <c r="C59" s="24" t="s">
        <v>161</v>
      </c>
      <c r="D59" s="24" t="s">
        <v>74</v>
      </c>
      <c r="E59" s="91"/>
      <c r="F59" s="93"/>
    </row>
    <row r="60" spans="1:6" ht="13.5" thickBot="1">
      <c r="A60" s="24" t="s">
        <v>146</v>
      </c>
      <c r="B60" s="24">
        <v>10</v>
      </c>
      <c r="C60" s="24" t="s">
        <v>162</v>
      </c>
      <c r="D60" s="24" t="s">
        <v>74</v>
      </c>
      <c r="F60" s="93"/>
    </row>
    <row r="61" spans="1:4" ht="13.5" thickBot="1">
      <c r="A61" s="24" t="s">
        <v>16</v>
      </c>
      <c r="B61" s="24">
        <v>3</v>
      </c>
      <c r="C61" s="24" t="s">
        <v>163</v>
      </c>
      <c r="D61" s="24"/>
    </row>
  </sheetData>
  <mergeCells count="4">
    <mergeCell ref="E35:E46"/>
    <mergeCell ref="E48:E59"/>
    <mergeCell ref="F35:F47"/>
    <mergeCell ref="F48:F60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PSBT04711</cp:lastModifiedBy>
  <cp:lastPrinted>2012-11-20T12:39:53Z</cp:lastPrinted>
  <dcterms:created xsi:type="dcterms:W3CDTF">2012-10-17T15:05:36Z</dcterms:created>
  <dcterms:modified xsi:type="dcterms:W3CDTF">2012-12-03T13:16:21Z</dcterms:modified>
  <cp:category/>
  <cp:version/>
  <cp:contentType/>
  <cp:contentStatus/>
</cp:coreProperties>
</file>